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ffice4\Desktop\"/>
    </mc:Choice>
  </mc:AlternateContent>
  <xr:revisionPtr revIDLastSave="0" documentId="13_ncr:1_{3C4C0438-AD8A-4B5D-BB5F-B8631909EDAD}" xr6:coauthVersionLast="47" xr6:coauthVersionMax="47" xr10:uidLastSave="{00000000-0000-0000-0000-000000000000}"/>
  <bookViews>
    <workbookView xWindow="-120" yWindow="-120" windowWidth="29040" windowHeight="15840" xr2:uid="{08D4E31F-13D3-4504-90EA-FB5DEDBBE31D}"/>
  </bookViews>
  <sheets>
    <sheet name="Sheet1" sheetId="1" r:id="rId1"/>
    <sheet name="Sheet2" sheetId="2" state="hidden" r:id="rId2"/>
  </sheets>
  <definedNames>
    <definedName name="Query_from_Meridian_v32" localSheetId="0" hidden="1">Sheet1!$A$1:$G$3036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B6" i="2"/>
  <c r="B9" i="2"/>
  <c r="B11" i="2"/>
  <c r="B19" i="2"/>
  <c r="B22" i="2"/>
  <c r="B27" i="2"/>
  <c r="B44" i="2"/>
  <c r="B66" i="2"/>
  <c r="B96" i="2"/>
  <c r="B98" i="2"/>
  <c r="B120" i="2"/>
  <c r="B160" i="2"/>
  <c r="B177" i="2"/>
  <c r="B204" i="2"/>
  <c r="B205" i="2"/>
  <c r="B207" i="2"/>
  <c r="B240" i="2"/>
  <c r="B245" i="2"/>
  <c r="B261" i="2"/>
  <c r="B26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BFC71F-2220-461F-8F3F-6013A80E0453}" name="Query from Meridian v32" type="1" refreshedVersion="8" background="1" saveData="1">
    <dbPr connection="DSN=Meridian v32;UID=david;" command="SELECT STOCK.STOCK_CODE, STOCK.DESCRIPTION, STOCK.BARCODE, STOCK.UNIT_WEIGHT, STOCK.COUNTRY_CODE_OF_ORIGIN, STOCK.INTRASTAT_COMM_CODE, STOCK.INTRASTAT_IMPORT_DUTY_CODE_x000d__x000a_FROM STOCK STOCK_x000d__x000a_WHERE (STOCK.STOCK_CAT=1)"/>
  </connection>
</connections>
</file>

<file path=xl/sharedStrings.xml><?xml version="1.0" encoding="utf-8"?>
<sst xmlns="http://schemas.openxmlformats.org/spreadsheetml/2006/main" count="18742" uniqueCount="9055">
  <si>
    <t>STOCK_CODE</t>
  </si>
  <si>
    <t>DESCRIPTION</t>
  </si>
  <si>
    <t>BARCODE</t>
  </si>
  <si>
    <t>UNIT_WEIGHT</t>
  </si>
  <si>
    <t>COUNTRY_CODE_OF_ORIGIN</t>
  </si>
  <si>
    <t/>
  </si>
  <si>
    <t>GB</t>
  </si>
  <si>
    <t>01028</t>
  </si>
  <si>
    <t>Flat Hose on a Cassette - 20m</t>
  </si>
  <si>
    <t>5060402491689</t>
  </si>
  <si>
    <t>01030</t>
  </si>
  <si>
    <t>Rubber Bucket 8 litre</t>
  </si>
  <si>
    <t>4031396046774</t>
  </si>
  <si>
    <t>CN</t>
  </si>
  <si>
    <t>01031.1</t>
  </si>
  <si>
    <t>Collapsible Silicon Bucket- Blue -7 Litres*</t>
  </si>
  <si>
    <t>5060402491696</t>
  </si>
  <si>
    <t>TW</t>
  </si>
  <si>
    <t>01032</t>
  </si>
  <si>
    <t>Guardrail Back Rest</t>
  </si>
  <si>
    <t>5060402491702</t>
  </si>
  <si>
    <t>DE</t>
  </si>
  <si>
    <t>01040</t>
  </si>
  <si>
    <t>Sail Guard Wheel - Pair</t>
  </si>
  <si>
    <t>5060402491429</t>
  </si>
  <si>
    <t>SE</t>
  </si>
  <si>
    <t>01100</t>
  </si>
  <si>
    <t>Humm Line - 30m</t>
  </si>
  <si>
    <t>5060402491436</t>
  </si>
  <si>
    <t>N/A</t>
  </si>
  <si>
    <t>01146</t>
  </si>
  <si>
    <t>Fixclip - Six Pack*</t>
  </si>
  <si>
    <t>7350079920086</t>
  </si>
  <si>
    <t>01147</t>
  </si>
  <si>
    <t>Fixclip Mini - Pack of 16*</t>
  </si>
  <si>
    <t>7350079920055</t>
  </si>
  <si>
    <t>01180</t>
  </si>
  <si>
    <t>Scare Gull - Rotating Bird Scarer</t>
  </si>
  <si>
    <t>0724120016207</t>
  </si>
  <si>
    <t>01183</t>
  </si>
  <si>
    <t>Webbing Strap - Fixing for Scaregull</t>
  </si>
  <si>
    <t>7241200162140</t>
  </si>
  <si>
    <t>01195</t>
  </si>
  <si>
    <t>Quick Release Detachable Rail Fixing</t>
  </si>
  <si>
    <t>01196</t>
  </si>
  <si>
    <t>Soft Canvas Fitting - Fixing for Scaregull</t>
  </si>
  <si>
    <t>7847800162698</t>
  </si>
  <si>
    <t>01226</t>
  </si>
  <si>
    <t>HandiRack Roofrack - Twin Beam Inflatable System</t>
  </si>
  <si>
    <t>5060158520039</t>
  </si>
  <si>
    <t>01302</t>
  </si>
  <si>
    <t>Tercoo Single Blaster</t>
  </si>
  <si>
    <t>8717953016003</t>
  </si>
  <si>
    <t>NL</t>
  </si>
  <si>
    <t>01305</t>
  </si>
  <si>
    <t>Tercoo Double Blaster</t>
  </si>
  <si>
    <t>8717953016010</t>
  </si>
  <si>
    <t>01307</t>
  </si>
  <si>
    <t>Tercoo Triple Blaster</t>
  </si>
  <si>
    <t>8717953016027</t>
  </si>
  <si>
    <t>01310</t>
  </si>
  <si>
    <t>Tercoo Dust Cover</t>
  </si>
  <si>
    <t>8717953016065</t>
  </si>
  <si>
    <t>01313</t>
  </si>
  <si>
    <t>Tercoo Adjustable Guide for GRP Removal NS</t>
  </si>
  <si>
    <t>8717953016072</t>
  </si>
  <si>
    <t>01317</t>
  </si>
  <si>
    <t>Tercoo Adjustable Guide with Dust Cover for GRP Removal</t>
  </si>
  <si>
    <t>8717953016089</t>
  </si>
  <si>
    <t>01319</t>
  </si>
  <si>
    <t>Tercoo Spare Single Disc 5 degree Offset on Hex Shaft for Fein Rotator</t>
  </si>
  <si>
    <t>8717953016034</t>
  </si>
  <si>
    <t>01320</t>
  </si>
  <si>
    <t>Tercoo Spare Single Disc 15 degree Offset on Hex Shaft for Fein Rotator</t>
  </si>
  <si>
    <t>8717953016041</t>
  </si>
  <si>
    <t>01321</t>
  </si>
  <si>
    <t>Tercoo 8 Multi Disc Set with hex Shaft for Fein Rotator</t>
  </si>
  <si>
    <t>8717953016058</t>
  </si>
  <si>
    <t>01322</t>
  </si>
  <si>
    <t>Tercoo Spare Hexagonal Shaft for Fein Rotator M12</t>
  </si>
  <si>
    <t>01323</t>
  </si>
  <si>
    <t>Fein Rotator 220v</t>
  </si>
  <si>
    <t>4014586285474</t>
  </si>
  <si>
    <t>01323.1</t>
  </si>
  <si>
    <t>Fein Rotator 110v</t>
  </si>
  <si>
    <t>01323.2</t>
  </si>
  <si>
    <t>Fein Rotator 110v - REPAIRED</t>
  </si>
  <si>
    <t>01325</t>
  </si>
  <si>
    <t>02108</t>
  </si>
  <si>
    <t>Aquapac 108 Classic Mini Phone Case</t>
  </si>
  <si>
    <t>7073981110894</t>
  </si>
  <si>
    <t>02111</t>
  </si>
  <si>
    <t>Aquapac Boat &amp; Bike Rail Mounted Phone Case</t>
  </si>
  <si>
    <t>02158</t>
  </si>
  <si>
    <t>Aquapac 158 Microphone/Insulin Pump Case</t>
  </si>
  <si>
    <t>7073981115844</t>
  </si>
  <si>
    <t>02174</t>
  </si>
  <si>
    <t>Aquapac Waterproof First Aid Kit Bag</t>
  </si>
  <si>
    <t>707398181747</t>
  </si>
  <si>
    <t>02208</t>
  </si>
  <si>
    <t>VHF Classic Case - Mini</t>
  </si>
  <si>
    <t>707398202084</t>
  </si>
  <si>
    <t>02218</t>
  </si>
  <si>
    <t>Aquapac 218 Armband Waterproof Phone Case</t>
  </si>
  <si>
    <t>7073981121852</t>
  </si>
  <si>
    <t>02228</t>
  </si>
  <si>
    <t>Aquapac 228 Small VHF Classic Case</t>
  </si>
  <si>
    <t>7073981122842</t>
  </si>
  <si>
    <t>02229</t>
  </si>
  <si>
    <t>Aquapac 229 Small Pro VHF Case</t>
  </si>
  <si>
    <t>7073981122910</t>
  </si>
  <si>
    <t>02248</t>
  </si>
  <si>
    <t>Aquapac 248 Large VHF Classic Case</t>
  </si>
  <si>
    <t>7073981124822</t>
  </si>
  <si>
    <t>02313</t>
  </si>
  <si>
    <t>Aquapac Compact Plus Lime Green</t>
  </si>
  <si>
    <t>02318</t>
  </si>
  <si>
    <t>Aquapac Compact Plus Grey</t>
  </si>
  <si>
    <t>02334</t>
  </si>
  <si>
    <t>Aquapac Impact Floating Phone Case Blue</t>
  </si>
  <si>
    <t>02353</t>
  </si>
  <si>
    <t>Aquapac 353 Classic Phone Case - Plus Size - Lime Green</t>
  </si>
  <si>
    <t>707398193535</t>
  </si>
  <si>
    <t>02358</t>
  </si>
  <si>
    <t>Aquapac 358 Classic Phone Case - Plus Size - Grey</t>
  </si>
  <si>
    <t>7073981435850</t>
  </si>
  <si>
    <t>02359</t>
  </si>
  <si>
    <t>Aquapac 359 Classic Phone Case - Plus Size - Black</t>
  </si>
  <si>
    <t>707398203593</t>
  </si>
  <si>
    <t>02363</t>
  </si>
  <si>
    <t>Aquapac 363 Classic Plus Plus Phone Case - Lime Green</t>
  </si>
  <si>
    <t>707398233637</t>
  </si>
  <si>
    <t>02368</t>
  </si>
  <si>
    <t>Aquapac Classic Plus Plus Phone Case - Grey</t>
  </si>
  <si>
    <t>7073981836800</t>
  </si>
  <si>
    <t>02369</t>
  </si>
  <si>
    <t>Aquapac 369 Classic Plus Plus Phone Case - Black</t>
  </si>
  <si>
    <t>707398203692</t>
  </si>
  <si>
    <t>02418</t>
  </si>
  <si>
    <t>Aquapac 418 Small Camera Case</t>
  </si>
  <si>
    <t>7073981141898</t>
  </si>
  <si>
    <t>02608</t>
  </si>
  <si>
    <t>Aquapac 608 Keymaster</t>
  </si>
  <si>
    <t>7073981160844</t>
  </si>
  <si>
    <t>02617</t>
  </si>
  <si>
    <t>Aquapac Travel Case Small - Blue</t>
  </si>
  <si>
    <t>7073982261724</t>
  </si>
  <si>
    <t>02654</t>
  </si>
  <si>
    <t>Aquapac Travel Case Medium - Grey</t>
  </si>
  <si>
    <t>707398086547</t>
  </si>
  <si>
    <t>02658</t>
  </si>
  <si>
    <t>Aquapac 658 iPad Mini &amp; Kindle Case w/ Lensflex Window</t>
  </si>
  <si>
    <t>707398176583</t>
  </si>
  <si>
    <t>02668</t>
  </si>
  <si>
    <t>Aquapac Paddle/Travel Case Large</t>
  </si>
  <si>
    <t>7073981166884</t>
  </si>
  <si>
    <t>02669</t>
  </si>
  <si>
    <t>Aquapac 669F Standard iPad Case</t>
  </si>
  <si>
    <t>02828</t>
  </si>
  <si>
    <t>Aquapac Clear Waterproof Belt Case</t>
  </si>
  <si>
    <t>7073981182860</t>
  </si>
  <si>
    <t>03214</t>
  </si>
  <si>
    <t>Aquapac 214 Stormproof VHF Case - Orange</t>
  </si>
  <si>
    <t>7073981121470</t>
  </si>
  <si>
    <t>03731</t>
  </si>
  <si>
    <t>Aquapac 731 TrailProof Drybag - 7L Green with shoulder strap</t>
  </si>
  <si>
    <t>7073981473159</t>
  </si>
  <si>
    <t>03732</t>
  </si>
  <si>
    <t>Aquapac 732 TrailProof Drybag - 7L Blue with shoulder strap</t>
  </si>
  <si>
    <t>70398157322</t>
  </si>
  <si>
    <t>03733</t>
  </si>
  <si>
    <t>Aquapac 733 TrailProof Drybag- 15L Green with shoulder strap</t>
  </si>
  <si>
    <t>7073981473395</t>
  </si>
  <si>
    <t>03734</t>
  </si>
  <si>
    <t>Aquapac 734 TrailProof Drybag- 15L Blue with shoulder strap</t>
  </si>
  <si>
    <t>707398157346</t>
  </si>
  <si>
    <t>03735</t>
  </si>
  <si>
    <t>Aquapac 735 TrailProof Drybag- 25L Green w/ shoulder strap</t>
  </si>
  <si>
    <t>7073981473531</t>
  </si>
  <si>
    <t>03736</t>
  </si>
  <si>
    <t>Aquapac 736 TrailProof Drybag- 25L Blue with shoulder strap</t>
  </si>
  <si>
    <t>7073981473609</t>
  </si>
  <si>
    <t>03791</t>
  </si>
  <si>
    <t>Aquapac 791 Toccoa Daysack 28L - Acid Green</t>
  </si>
  <si>
    <t>7073981479106</t>
  </si>
  <si>
    <t>03792</t>
  </si>
  <si>
    <t>Aquapac 792 Toccoa Daysack 28L - Cool Blue</t>
  </si>
  <si>
    <t>7073981479274</t>
  </si>
  <si>
    <t>03808</t>
  </si>
  <si>
    <t>Aquapac 808 Kaituna Map/Chart Case</t>
  </si>
  <si>
    <t>7073981180880</t>
  </si>
  <si>
    <t>03821</t>
  </si>
  <si>
    <t>Aquapac 821 3L Trailproof Waist Pack Green</t>
  </si>
  <si>
    <t>7073981582134</t>
  </si>
  <si>
    <t>03822</t>
  </si>
  <si>
    <t>Aquapac 822 3L Trailproof Waist Pack Blue</t>
  </si>
  <si>
    <t>7073981582202</t>
  </si>
  <si>
    <t>04201</t>
  </si>
  <si>
    <t>Aquasac Phone Case - Black - 018</t>
  </si>
  <si>
    <t>707398920018</t>
  </si>
  <si>
    <t>04203</t>
  </si>
  <si>
    <t>Aquasac Phone Case - Green - 018</t>
  </si>
  <si>
    <t>07398920032</t>
  </si>
  <si>
    <t>04304</t>
  </si>
  <si>
    <t>Tarpaulin, 3m x 4m 180g/cm2</t>
  </si>
  <si>
    <t>4250142817332</t>
  </si>
  <si>
    <t>04406</t>
  </si>
  <si>
    <t>Tarpaulin, 4m x 6m 180g/cm2</t>
  </si>
  <si>
    <t>4260188962064</t>
  </si>
  <si>
    <t>04408</t>
  </si>
  <si>
    <t>Tarpaulin, 4m x 8m 180g/cm2</t>
  </si>
  <si>
    <t>4260188962071</t>
  </si>
  <si>
    <t>04608</t>
  </si>
  <si>
    <t>Tarpaulin, 6m x 8m 180g/cm2</t>
  </si>
  <si>
    <t>4250142817370</t>
  </si>
  <si>
    <t>07001</t>
  </si>
  <si>
    <t>Shurhold Island Stand Small</t>
  </si>
  <si>
    <t>US</t>
  </si>
  <si>
    <t>07010</t>
  </si>
  <si>
    <t>Telescopic Handle 6ft - 833</t>
  </si>
  <si>
    <t>7034854083394</t>
  </si>
  <si>
    <t>07011</t>
  </si>
  <si>
    <t>Telescopic Handle 9ft - 855</t>
  </si>
  <si>
    <t>7034854085510</t>
  </si>
  <si>
    <t>07020</t>
  </si>
  <si>
    <t>Fixed Handle 13 inch - 713</t>
  </si>
  <si>
    <t>7034854071346</t>
  </si>
  <si>
    <t>07021</t>
  </si>
  <si>
    <t>Fixed Handle 30 inch Yellow - 730</t>
  </si>
  <si>
    <t>7034854073012</t>
  </si>
  <si>
    <t>07022</t>
  </si>
  <si>
    <t>Fixed Handle 30 inch - Blue Finger Grip - 730FG*</t>
  </si>
  <si>
    <t>703485407318</t>
  </si>
  <si>
    <t>07023</t>
  </si>
  <si>
    <t>Fixed Handle 40 inch - 740</t>
  </si>
  <si>
    <t>7034854074002</t>
  </si>
  <si>
    <t>07024</t>
  </si>
  <si>
    <t>Fixed Handle 60 inch - 760</t>
  </si>
  <si>
    <t>7034854076082</t>
  </si>
  <si>
    <t>07026</t>
  </si>
  <si>
    <t>Flotation &amp; Protection Sleeve for 6ft Handle - 833H</t>
  </si>
  <si>
    <t>703485121122</t>
  </si>
  <si>
    <t>07027</t>
  </si>
  <si>
    <t>Flotation &amp; Protection Sleeve for 9ft Handle - 855H</t>
  </si>
  <si>
    <t>703485121139</t>
  </si>
  <si>
    <t>07028</t>
  </si>
  <si>
    <t>Flotation &amp; Protection Sleeve for 5ft Handle - 760H</t>
  </si>
  <si>
    <t>703485121115</t>
  </si>
  <si>
    <t>07030</t>
  </si>
  <si>
    <t>6" Regular Brush - 970 - extra soft blue</t>
  </si>
  <si>
    <t>7034852097072</t>
  </si>
  <si>
    <t>07031</t>
  </si>
  <si>
    <t>6" Regular Brush - 960 - soft flagged yellow</t>
  </si>
  <si>
    <t>7034852096082</t>
  </si>
  <si>
    <t>07032</t>
  </si>
  <si>
    <t>6" Regular Brush - 955 - medium yellow</t>
  </si>
  <si>
    <t>7034852095542</t>
  </si>
  <si>
    <t>07033</t>
  </si>
  <si>
    <t>6" Regular Brush - 950 - Stiff White</t>
  </si>
  <si>
    <t>7034852095092</t>
  </si>
  <si>
    <t>07035</t>
  </si>
  <si>
    <t>6" Combo Deck Brush - 965- Soft/Medium</t>
  </si>
  <si>
    <t>703485120972</t>
  </si>
  <si>
    <t>07038</t>
  </si>
  <si>
    <t>10" Large Brush - 975 - extra soft blue</t>
  </si>
  <si>
    <t>703485120835</t>
  </si>
  <si>
    <t>07040</t>
  </si>
  <si>
    <t>10" Large Brush - 980 - soft flagged yellow</t>
  </si>
  <si>
    <t>7034852098062</t>
  </si>
  <si>
    <t>07041</t>
  </si>
  <si>
    <t>10" Large Brush - 985 - medium yellow</t>
  </si>
  <si>
    <t>7034852098512</t>
  </si>
  <si>
    <t>07042</t>
  </si>
  <si>
    <t>10" Large Brush - 990 - Stiff White</t>
  </si>
  <si>
    <t>7034852099052</t>
  </si>
  <si>
    <t>07050</t>
  </si>
  <si>
    <t>8" Angled Brush - 310 - extra soft blue</t>
  </si>
  <si>
    <t>7034852031014</t>
  </si>
  <si>
    <t>07051</t>
  </si>
  <si>
    <t>8" Angled Brush - 308 - soft flagged yellow</t>
  </si>
  <si>
    <t>7034852030888</t>
  </si>
  <si>
    <t>07052</t>
  </si>
  <si>
    <t>5" Angled Round Brush - 50 - soft flagged yellow</t>
  </si>
  <si>
    <t>7034852005060</t>
  </si>
  <si>
    <t>07055</t>
  </si>
  <si>
    <t>Hammerhead - 2110</t>
  </si>
  <si>
    <t>7034852211058</t>
  </si>
  <si>
    <t>07060</t>
  </si>
  <si>
    <t>Swivelling Scrubbing Pad Holder - 1700</t>
  </si>
  <si>
    <t>7034856170078</t>
  </si>
  <si>
    <t>07062</t>
  </si>
  <si>
    <t>Fine Scrubbing Pad - 1701 - pack of 2</t>
  </si>
  <si>
    <t>7034856170146</t>
  </si>
  <si>
    <t>07063</t>
  </si>
  <si>
    <t>Medium Scrubbing Pad - 1702 - pack of 2</t>
  </si>
  <si>
    <t>7034856170214</t>
  </si>
  <si>
    <t>07064</t>
  </si>
  <si>
    <t>Coarse Scrubbing Pad - 1703 - pack of 2</t>
  </si>
  <si>
    <t>7034856170382</t>
  </si>
  <si>
    <t>07070</t>
  </si>
  <si>
    <t>Swivel Pad &amp; Lambswool Cover - 1710C</t>
  </si>
  <si>
    <t>7034856171136</t>
  </si>
  <si>
    <t>07071</t>
  </si>
  <si>
    <t>Synthetic Lambswool Cover - 1710</t>
  </si>
  <si>
    <t>7034856171068</t>
  </si>
  <si>
    <t>CA</t>
  </si>
  <si>
    <t>07082</t>
  </si>
  <si>
    <t>PVA Synthetic Chamois Mop - 113</t>
  </si>
  <si>
    <t>7034855011396</t>
  </si>
  <si>
    <t>07083</t>
  </si>
  <si>
    <t>Deluxe "Water-Sprite" Mop - 117</t>
  </si>
  <si>
    <t>7034855011778</t>
  </si>
  <si>
    <t>07083.1</t>
  </si>
  <si>
    <t>Deluxe "Water-Sprite" XL Mop - 117XL</t>
  </si>
  <si>
    <t>703485000229</t>
  </si>
  <si>
    <t>07084</t>
  </si>
  <si>
    <t>Wave Mop - 115</t>
  </si>
  <si>
    <t>703485000045</t>
  </si>
  <si>
    <t>07085</t>
  </si>
  <si>
    <t>Wave Mop XL - 116</t>
  </si>
  <si>
    <t>703485000052</t>
  </si>
  <si>
    <t>07088</t>
  </si>
  <si>
    <t>5 Gallon black Bucket Only - 2452</t>
  </si>
  <si>
    <t>703485120941</t>
  </si>
  <si>
    <t>07089</t>
  </si>
  <si>
    <t>Bucket Deluxe System (Black Bucket with Base)</t>
  </si>
  <si>
    <t>703485121207</t>
  </si>
  <si>
    <t>07090</t>
  </si>
  <si>
    <t>Bucket Multi-Purpose System (Black Bucket without Base)</t>
  </si>
  <si>
    <t>703485121153</t>
  </si>
  <si>
    <t>07095</t>
  </si>
  <si>
    <t>Shurhold Shur-Dry Water Blade - 260</t>
  </si>
  <si>
    <t>7034855026000</t>
  </si>
  <si>
    <t>07097</t>
  </si>
  <si>
    <t>Shurhold Flexible Water Blade Adaptor 265</t>
  </si>
  <si>
    <t>7034855026550</t>
  </si>
  <si>
    <t>07120</t>
  </si>
  <si>
    <t>12" SS Window Cleaning Squeegee - 1412</t>
  </si>
  <si>
    <t>7034857141268</t>
  </si>
  <si>
    <t>07130</t>
  </si>
  <si>
    <t>16" SS Window Cleaning Squeegee - 1416</t>
  </si>
  <si>
    <t>7034857141640</t>
  </si>
  <si>
    <t>07132</t>
  </si>
  <si>
    <t>Replacement Rubber for any window Squeegee - 1416R*</t>
  </si>
  <si>
    <t>7034858141618</t>
  </si>
  <si>
    <t>07140</t>
  </si>
  <si>
    <t>24" Floor Squeegee - 1424</t>
  </si>
  <si>
    <t>7034857142494</t>
  </si>
  <si>
    <t>07142</t>
  </si>
  <si>
    <t>24" Replacement Floor  Rubber for Squeegee - 1424R*</t>
  </si>
  <si>
    <t>7034858142462</t>
  </si>
  <si>
    <t>07144</t>
  </si>
  <si>
    <t>Shurhold Utility Brush - 270</t>
  </si>
  <si>
    <t>7034850027040</t>
  </si>
  <si>
    <t>07145</t>
  </si>
  <si>
    <t>Shurhold Dip and Scrub Brush - 274</t>
  </si>
  <si>
    <t>7034850027422</t>
  </si>
  <si>
    <t>07147</t>
  </si>
  <si>
    <t>Flexible Rope &amp; Cord Brush - 273</t>
  </si>
  <si>
    <t>7034851208806</t>
  </si>
  <si>
    <t>07150</t>
  </si>
  <si>
    <t>Deluxe "Water Sprite" Hand Towel 23.25" x 31", 5 sqft</t>
  </si>
  <si>
    <t>703485121306</t>
  </si>
  <si>
    <t>07151</t>
  </si>
  <si>
    <t>Bug and Tar Remover - 282*</t>
  </si>
  <si>
    <t>7034850028276</t>
  </si>
  <si>
    <t>07152</t>
  </si>
  <si>
    <t>Scrubbing Brush 272</t>
  </si>
  <si>
    <t>703485002728</t>
  </si>
  <si>
    <t>07153</t>
  </si>
  <si>
    <t>Long Handle Scrubbing Brush 276</t>
  </si>
  <si>
    <t>7034850027668</t>
  </si>
  <si>
    <t>07154</t>
  </si>
  <si>
    <t>Detailing Brush - 278</t>
  </si>
  <si>
    <t>7034850027804</t>
  </si>
  <si>
    <t>07155</t>
  </si>
  <si>
    <t>Microfibre Cloths - Variety 3 Pack - 293</t>
  </si>
  <si>
    <t>7034850029334</t>
  </si>
  <si>
    <t>07156</t>
  </si>
  <si>
    <t>PVA Synthetic Shammy - 220</t>
  </si>
  <si>
    <t>7034855022040</t>
  </si>
  <si>
    <t>07157</t>
  </si>
  <si>
    <t>PVA Sponge - 210</t>
  </si>
  <si>
    <t>7034855021050</t>
  </si>
  <si>
    <t>07158</t>
  </si>
  <si>
    <t>Wash Mitt - 284</t>
  </si>
  <si>
    <t>7034850028412</t>
  </si>
  <si>
    <t>07159</t>
  </si>
  <si>
    <t>Deluxe Wash Mitt - 285</t>
  </si>
  <si>
    <t>7034850028580</t>
  </si>
  <si>
    <t>07160</t>
  </si>
  <si>
    <t>Plastic Boat Hook - 130</t>
  </si>
  <si>
    <t>7034855013062</t>
  </si>
  <si>
    <t>07161</t>
  </si>
  <si>
    <t>Shurhold " Dock-A-Reni" - 134</t>
  </si>
  <si>
    <t>7034855013444</t>
  </si>
  <si>
    <t>07164</t>
  </si>
  <si>
    <t>Sharp Gaff Fishing Hook - 1804*</t>
  </si>
  <si>
    <t>7034853180414</t>
  </si>
  <si>
    <t>07166</t>
  </si>
  <si>
    <t>Landing Net - 1820</t>
  </si>
  <si>
    <t>7034853182012</t>
  </si>
  <si>
    <t>07167</t>
  </si>
  <si>
    <t>Shrimp Net - 1825</t>
  </si>
  <si>
    <t>7034853182562</t>
  </si>
  <si>
    <t>07170</t>
  </si>
  <si>
    <t>Curved Handle Adapter - 102CH</t>
  </si>
  <si>
    <t>7034851010256</t>
  </si>
  <si>
    <t>07173</t>
  </si>
  <si>
    <t>Threaded Handle Adapter - 101</t>
  </si>
  <si>
    <t>7034851010188</t>
  </si>
  <si>
    <t>07175</t>
  </si>
  <si>
    <t>GoPro Camera Adaptor - 104*</t>
  </si>
  <si>
    <t>7034851208424</t>
  </si>
  <si>
    <t>07180</t>
  </si>
  <si>
    <t>Hose Nozzle - 288</t>
  </si>
  <si>
    <t>7034850028894</t>
  </si>
  <si>
    <t>07185</t>
  </si>
  <si>
    <t>Snap Stick Zip Lubricant 251</t>
  </si>
  <si>
    <t>7034855025188</t>
  </si>
  <si>
    <t>07196</t>
  </si>
  <si>
    <t>Shurhold - SHUR-LOK Stainless Steel Spring Pin- 105S</t>
  </si>
  <si>
    <t>7034858010556</t>
  </si>
  <si>
    <t>07199</t>
  </si>
  <si>
    <t>Marine Mate Medium Brush &amp; Handle -1955 - Medium Yellow</t>
  </si>
  <si>
    <t>70348551955</t>
  </si>
  <si>
    <t>07200</t>
  </si>
  <si>
    <t>Marine Mate Soft Brush &amp; Handle - 1960 - Soft Flagged Yellow</t>
  </si>
  <si>
    <t>7034855196086</t>
  </si>
  <si>
    <t>07201</t>
  </si>
  <si>
    <t>Marine Mate Stiff Brush &amp; Handle - 1950 - Stiff White</t>
  </si>
  <si>
    <t>7034855195096</t>
  </si>
  <si>
    <t>07203</t>
  </si>
  <si>
    <t>Water Sprite Deck Mop &amp; Handle 60" - 2117*</t>
  </si>
  <si>
    <t>703485121283</t>
  </si>
  <si>
    <t>07203.1</t>
  </si>
  <si>
    <t>Water Sprite XL Mop &amp; Handle 60" - 2117XL (2116)</t>
  </si>
  <si>
    <t>703485000243</t>
  </si>
  <si>
    <t>07204</t>
  </si>
  <si>
    <t>Wave Mop XL on 60" Handle 2116</t>
  </si>
  <si>
    <t>703485000069</t>
  </si>
  <si>
    <t>07280</t>
  </si>
  <si>
    <t>Fine Scrubber Pad - 5" - 3201*</t>
  </si>
  <si>
    <t>7034851207366</t>
  </si>
  <si>
    <t>07282</t>
  </si>
  <si>
    <t>Medium Scrubber Pad - 5" - 3202*</t>
  </si>
  <si>
    <t>7034851207434</t>
  </si>
  <si>
    <t>07284</t>
  </si>
  <si>
    <t>Coarse Scrubber Pad - 5" - 3203*</t>
  </si>
  <si>
    <t>7034851207502</t>
  </si>
  <si>
    <t>07293</t>
  </si>
  <si>
    <t>Serious Pad Cleaner 12oz - 30803*</t>
  </si>
  <si>
    <t>7034851209032</t>
  </si>
  <si>
    <t>07301</t>
  </si>
  <si>
    <t>Yacht Brite, Brite Wash 32 oz - YBP-0301</t>
  </si>
  <si>
    <t>7034851200268</t>
  </si>
  <si>
    <t>07305</t>
  </si>
  <si>
    <t>Yacht Brite Serious Multi-Purpose Cleaner, 32oz - YBP-0305</t>
  </si>
  <si>
    <t>703485120149</t>
  </si>
  <si>
    <t>07322</t>
  </si>
  <si>
    <t>Yacht Brite Buff Magic 22 oz can - YBP-0101</t>
  </si>
  <si>
    <t>7034851200886</t>
  </si>
  <si>
    <t>07340</t>
  </si>
  <si>
    <t>Yacht Brite Pro Polish 16 oz Bottle - YBP-0202</t>
  </si>
  <si>
    <t>7034851200404</t>
  </si>
  <si>
    <t>08111</t>
  </si>
  <si>
    <t>Pura Tank - 500ml</t>
  </si>
  <si>
    <t>4031396000059</t>
  </si>
  <si>
    <t>08115</t>
  </si>
  <si>
    <t>Clean A Tank - 500ml</t>
  </si>
  <si>
    <t>4031396010324</t>
  </si>
  <si>
    <t>08151</t>
  </si>
  <si>
    <t>Sea Shampoo - 300ml</t>
  </si>
  <si>
    <t>4031396000189</t>
  </si>
  <si>
    <t>08202</t>
  </si>
  <si>
    <t>Head Oil - 100ml</t>
  </si>
  <si>
    <t>4031396010317</t>
  </si>
  <si>
    <t>08330</t>
  </si>
  <si>
    <t>Winch Grease - 250ml</t>
  </si>
  <si>
    <t>4031396011840</t>
  </si>
  <si>
    <t>08402</t>
  </si>
  <si>
    <t>Sail and Canvas Cleaner - 500ml</t>
  </si>
  <si>
    <t>4031396010270</t>
  </si>
  <si>
    <t>08405</t>
  </si>
  <si>
    <t>Aluminium Polish &amp; Wax - 500ml</t>
  </si>
  <si>
    <t>4031396004712</t>
  </si>
  <si>
    <t>08406</t>
  </si>
  <si>
    <t>Yellow Stain Remover - 500ml</t>
  </si>
  <si>
    <t>4031396001025</t>
  </si>
  <si>
    <t>08408</t>
  </si>
  <si>
    <t>Fender Fresh - 500ml</t>
  </si>
  <si>
    <t>4031396010256</t>
  </si>
  <si>
    <t>08410</t>
  </si>
  <si>
    <t>Hull &amp; Gelcoat Cleaner - 500ml</t>
  </si>
  <si>
    <t>4031396021757</t>
  </si>
  <si>
    <t>08420</t>
  </si>
  <si>
    <t>Wonder Bilge - 500ml</t>
  </si>
  <si>
    <t>4031396010263</t>
  </si>
  <si>
    <t>08540</t>
  </si>
  <si>
    <t>Smooth Sail 20 500ml</t>
  </si>
  <si>
    <t>08648</t>
  </si>
  <si>
    <t>8" Wooden Deck Scrubber &amp; Wood Handle (Pack of12)</t>
  </si>
  <si>
    <t>10050</t>
  </si>
  <si>
    <t>Skipper's Lock Knife - Yellow / Black</t>
  </si>
  <si>
    <t>8034125761609</t>
  </si>
  <si>
    <t>IT</t>
  </si>
  <si>
    <t>10052</t>
  </si>
  <si>
    <t>Pocket Rope Knife - Locking - Black</t>
  </si>
  <si>
    <t>5060402491443</t>
  </si>
  <si>
    <t>10053</t>
  </si>
  <si>
    <t>Floating Rescue Knife (not locking) - Yellow</t>
  </si>
  <si>
    <t>8034125762637</t>
  </si>
  <si>
    <t>10054</t>
  </si>
  <si>
    <t>Locking Rescue Knife with Hook Cutter</t>
  </si>
  <si>
    <t>8034125762712</t>
  </si>
  <si>
    <t>10056</t>
  </si>
  <si>
    <t>Locking Rescue Knife - Red - No Hook</t>
  </si>
  <si>
    <t>8034125762699</t>
  </si>
  <si>
    <t>10060</t>
  </si>
  <si>
    <t>Meridian Zero Safety Point Knife, Locking, Webbing Cutter</t>
  </si>
  <si>
    <t>5060402491900</t>
  </si>
  <si>
    <t>10064</t>
  </si>
  <si>
    <t>Woodget's Rigging Knife</t>
  </si>
  <si>
    <t>5060402492402</t>
  </si>
  <si>
    <t>10080</t>
  </si>
  <si>
    <t>Meridian Rush Multi-Tool</t>
  </si>
  <si>
    <t>5060402492433</t>
  </si>
  <si>
    <t>10081</t>
  </si>
  <si>
    <t>Meridian Crewmate Multi-Tool</t>
  </si>
  <si>
    <t>5060402492440</t>
  </si>
  <si>
    <t>11000</t>
  </si>
  <si>
    <t>Sheath Knife with Shackle Key/Spike - Yellow</t>
  </si>
  <si>
    <t>8034125761586</t>
  </si>
  <si>
    <t>11004</t>
  </si>
  <si>
    <t>Pocket Knife (Locking) Serrated - Blue</t>
  </si>
  <si>
    <t>8034125761524</t>
  </si>
  <si>
    <t>11006</t>
  </si>
  <si>
    <t>Knife &amp; Shackle Key/Opener (Locking) Serrated - Red</t>
  </si>
  <si>
    <t>8034125761531</t>
  </si>
  <si>
    <t>11200</t>
  </si>
  <si>
    <t>Rope Seal "Toolbox" Hotknife - Blue</t>
  </si>
  <si>
    <t>4710977516416</t>
  </si>
  <si>
    <t>11202</t>
  </si>
  <si>
    <t>Spare - Gauze Housing &amp; Tip Connector - Rope Seal Toolbox</t>
  </si>
  <si>
    <t>11203</t>
  </si>
  <si>
    <t>Spare - Hotknife Tip- Rope Seal Toolbox</t>
  </si>
  <si>
    <t>11204</t>
  </si>
  <si>
    <t>Conical Solder Tip 1.0mm - Rope Seal Toolbox</t>
  </si>
  <si>
    <t>11205</t>
  </si>
  <si>
    <t>Conical Solder Tip 2.4mm - Rope Seal Toolbox*</t>
  </si>
  <si>
    <t>11206</t>
  </si>
  <si>
    <t>Chisel Tip 2.4mm - Rope Seal Toolbox</t>
  </si>
  <si>
    <t>11210</t>
  </si>
  <si>
    <t>Rope Seal "Bench" HP Hotknife</t>
  </si>
  <si>
    <t>4710977517222</t>
  </si>
  <si>
    <t>11220</t>
  </si>
  <si>
    <t>Solder Seal Kit - HP Butane Soldering &amp; Hotknife Kit</t>
  </si>
  <si>
    <t>4710977516614</t>
  </si>
  <si>
    <t>11225</t>
  </si>
  <si>
    <t>Spare - Gauze Housing &amp; Tip Connector - Bench</t>
  </si>
  <si>
    <t>11226</t>
  </si>
  <si>
    <t>Spare - Hotknife Tip - Bench</t>
  </si>
  <si>
    <t>11227</t>
  </si>
  <si>
    <t>Conical Solder Tip 1.6mm - Bench*</t>
  </si>
  <si>
    <t>11228</t>
  </si>
  <si>
    <t>Conical Solder Tip 2.4mm - Bench</t>
  </si>
  <si>
    <t>11229</t>
  </si>
  <si>
    <t>Chisel Tip 2.4mm - Bench*</t>
  </si>
  <si>
    <t>11231</t>
  </si>
  <si>
    <t>Diagonal Tip 3.0mm - Bench*</t>
  </si>
  <si>
    <t>11233</t>
  </si>
  <si>
    <t>Heat Deflector - Rope Seal Bench*</t>
  </si>
  <si>
    <t>12040.1</t>
  </si>
  <si>
    <t>Stick on Heavy Duty Velcro White 50mm x 1m - Box of 6</t>
  </si>
  <si>
    <t>5030610602429</t>
  </si>
  <si>
    <t>ES</t>
  </si>
  <si>
    <t>12040.2</t>
  </si>
  <si>
    <t>Stick on Heavy Duty Velcro Black 50mm x 1m - Box of 6</t>
  </si>
  <si>
    <t>5030610602412</t>
  </si>
  <si>
    <t>12042.1</t>
  </si>
  <si>
    <t>Heavy Duty Velcro 5m - 60244 - Dispenser - White*</t>
  </si>
  <si>
    <t>5030610602443</t>
  </si>
  <si>
    <t>12044.1</t>
  </si>
  <si>
    <t>Heavy Duty Stick On Strips 50mm x 100mm x 2 sets White (6s Only)</t>
  </si>
  <si>
    <t>12044.2</t>
  </si>
  <si>
    <t>Heavy Duty Stick On Strips 50mm x 100mm x 2 sets Black (6s Only)</t>
  </si>
  <si>
    <t>12053</t>
  </si>
  <si>
    <t>Turtle Sail Ties 130cm long (4 pack)*</t>
  </si>
  <si>
    <t>5060402491603</t>
  </si>
  <si>
    <t>FR</t>
  </si>
  <si>
    <t>13105</t>
  </si>
  <si>
    <t>Life Jacket Bag</t>
  </si>
  <si>
    <t>5060402491726</t>
  </si>
  <si>
    <t>13107</t>
  </si>
  <si>
    <t>Mesh Anchor Bag</t>
  </si>
  <si>
    <t>5060402491733</t>
  </si>
  <si>
    <t>13201</t>
  </si>
  <si>
    <t>Fidlock Dry Bag Mini, All Transparent - 70 x 100mm</t>
  </si>
  <si>
    <t>4251207401152</t>
  </si>
  <si>
    <t>13210</t>
  </si>
  <si>
    <t>Fidlock Dry Bag Medi, All Transparent-  111 x 179mm</t>
  </si>
  <si>
    <t>4251207401169</t>
  </si>
  <si>
    <t>13212</t>
  </si>
  <si>
    <t>Fidlock Dry Bag Medi, Transparent w/ Black Back  - 111 x 179mm</t>
  </si>
  <si>
    <t>4251207401176</t>
  </si>
  <si>
    <t>13214</t>
  </si>
  <si>
    <t>Fidlock Dry Bag Medi, Petrol Blue Bar, Transparent - 111 x 179mm</t>
  </si>
  <si>
    <t>4251207401183</t>
  </si>
  <si>
    <t>13216</t>
  </si>
  <si>
    <t>Fidlock Dry Bag Medi, Blue Bar, Transparent - 111 x 179mm</t>
  </si>
  <si>
    <t>4251207401190</t>
  </si>
  <si>
    <t>13218</t>
  </si>
  <si>
    <t>Fidlock Dry Bag Medi, Orange Bar, Transparent - 111 x 179mm</t>
  </si>
  <si>
    <t>4251207401206</t>
  </si>
  <si>
    <t>13227</t>
  </si>
  <si>
    <t>Fidlock Dry Bag Maxi, All Transparent - 150 x 192mm</t>
  </si>
  <si>
    <t>4251207401305</t>
  </si>
  <si>
    <t>13229</t>
  </si>
  <si>
    <t>Fidlock Dry Bag Maxi, Transparent w/ Black Back -  150 x 192mm</t>
  </si>
  <si>
    <t>4251207401312</t>
  </si>
  <si>
    <t>13231</t>
  </si>
  <si>
    <t>Fidlock Dry Bag Maxi, Petrol Blue Bar &amp; Transparent -  150 x 192mm</t>
  </si>
  <si>
    <t>4251207401329</t>
  </si>
  <si>
    <t>13233</t>
  </si>
  <si>
    <t>Fidlock Dry Bag Maxi, Blue Bar &amp; Transparent - 150 x 192mm</t>
  </si>
  <si>
    <t>4251207401336</t>
  </si>
  <si>
    <t>13235</t>
  </si>
  <si>
    <t>Fidlock Dry Bag Maxi, Orange Bar &amp; Transparent -  150 x 192mm</t>
  </si>
  <si>
    <t>4251207401343</t>
  </si>
  <si>
    <t>13241</t>
  </si>
  <si>
    <t>Fidlock Dry Bag Multi, All Transparent - 224 x 140mm</t>
  </si>
  <si>
    <t>4251207401213</t>
  </si>
  <si>
    <t>13243</t>
  </si>
  <si>
    <t>Fidlock Dry Bag Multi, Transparent w/ Black Back -  224 x 140mm</t>
  </si>
  <si>
    <t>4251207401220</t>
  </si>
  <si>
    <t>13245</t>
  </si>
  <si>
    <t>Fidlock Dry Bag Multi, Black Fabic w/ Black - 224 x 140mm</t>
  </si>
  <si>
    <t>4251207401237</t>
  </si>
  <si>
    <t>13247</t>
  </si>
  <si>
    <t>Fidlock Dry Bag Multi, Grey Fabric w/ Black - 224 x 140mm</t>
  </si>
  <si>
    <t>4251207401244</t>
  </si>
  <si>
    <t>13249</t>
  </si>
  <si>
    <t>Fidlock Dry Bag Multi, Transparent w/ Petrol Back - 224 x 140mm</t>
  </si>
  <si>
    <t>4251207401497</t>
  </si>
  <si>
    <t>13251</t>
  </si>
  <si>
    <t>Fidlock Dry Bag Multi, Blue Front &amp; Back - 224 x 140mm</t>
  </si>
  <si>
    <t>4251207401503</t>
  </si>
  <si>
    <t>13262</t>
  </si>
  <si>
    <t>Fidlock Dry Bag Mega, Transparent w/ Black Back - 244 x 277mm</t>
  </si>
  <si>
    <t>4251207401350</t>
  </si>
  <si>
    <t>13266</t>
  </si>
  <si>
    <t>Fidlock Dry Bag Mega, Grey Fabric w/ Grey - 244 x 277mm</t>
  </si>
  <si>
    <t>4251207401374</t>
  </si>
  <si>
    <t>13270</t>
  </si>
  <si>
    <t>Fidlock Armband, Transparent w/ Black Back</t>
  </si>
  <si>
    <t>4251207402128</t>
  </si>
  <si>
    <t>13274</t>
  </si>
  <si>
    <t>Fidlock Sling Bag, All Black</t>
  </si>
  <si>
    <t>4251207402098</t>
  </si>
  <si>
    <t>13276</t>
  </si>
  <si>
    <t>Fidlock Sling Bag, Transparent</t>
  </si>
  <si>
    <t>4251207402104</t>
  </si>
  <si>
    <t>13280</t>
  </si>
  <si>
    <t>Fidlock Chest Bag, Transparent w/ Black Back</t>
  </si>
  <si>
    <t>425107402111</t>
  </si>
  <si>
    <t>13283</t>
  </si>
  <si>
    <t>Fidlock hydration bladder 1,5l, Black</t>
  </si>
  <si>
    <t>421207403330</t>
  </si>
  <si>
    <t>13285</t>
  </si>
  <si>
    <t>Fidlock hydration bladder 2,5l, Black</t>
  </si>
  <si>
    <t>421207403231</t>
  </si>
  <si>
    <t>13287</t>
  </si>
  <si>
    <t>Fidlock Tube Clip S ? 9mm</t>
  </si>
  <si>
    <t>4251207405150</t>
  </si>
  <si>
    <t>13289</t>
  </si>
  <si>
    <t>Fidlock Tube Clip M ?11mm</t>
  </si>
  <si>
    <t>4251207405808</t>
  </si>
  <si>
    <t>13303</t>
  </si>
  <si>
    <t># NS # Fidlock Hermetic Medu POS-Display / MEDI Size</t>
  </si>
  <si>
    <t>4251207402548</t>
  </si>
  <si>
    <t>DK</t>
  </si>
  <si>
    <t>14183</t>
  </si>
  <si>
    <t>Malibu Sun SPF20 Lotion 100ml*</t>
  </si>
  <si>
    <t>5025135113819</t>
  </si>
  <si>
    <t>14185</t>
  </si>
  <si>
    <t>Malibu Sun SPF30 Lotion 100ml</t>
  </si>
  <si>
    <t>5025135113833</t>
  </si>
  <si>
    <t>14195</t>
  </si>
  <si>
    <t>Malibu Sun SPF20 Lotion 200ml*</t>
  </si>
  <si>
    <t>5025135111396</t>
  </si>
  <si>
    <t>14198</t>
  </si>
  <si>
    <t>Malibu Sun SPF30 Lotion 200ml</t>
  </si>
  <si>
    <t>5025135118050</t>
  </si>
  <si>
    <t>14202</t>
  </si>
  <si>
    <t>Malibu Sun SPF50 Lotion Spray 200ml</t>
  </si>
  <si>
    <t>5025135116575</t>
  </si>
  <si>
    <t>14209</t>
  </si>
  <si>
    <t>Malibu Sun SPF50 Kids Lotion 200ml</t>
  </si>
  <si>
    <t>5025135116605</t>
  </si>
  <si>
    <t>14212</t>
  </si>
  <si>
    <t>Malibu Sun SPF30 Clear Protect Spray 250ml</t>
  </si>
  <si>
    <t>5025135119323</t>
  </si>
  <si>
    <t>14215</t>
  </si>
  <si>
    <t>Malibu Sun SPF50 Kids Clear Protect Spray 250ml</t>
  </si>
  <si>
    <t>5025135001239</t>
  </si>
  <si>
    <t>14230</t>
  </si>
  <si>
    <t>Malibu Sun SPF30 Lipcare Tropical 5g</t>
  </si>
  <si>
    <t>5025135113178</t>
  </si>
  <si>
    <t>14232</t>
  </si>
  <si>
    <t>Malibu Sun SPF50 Face Cream 40ml</t>
  </si>
  <si>
    <t>5025135117695</t>
  </si>
  <si>
    <t>14235</t>
  </si>
  <si>
    <t>Malibu Sun SPF50 Scalp Protector 50ml</t>
  </si>
  <si>
    <t>5025135118739</t>
  </si>
  <si>
    <t>14304</t>
  </si>
  <si>
    <t>Restube Beach - Sea Blue</t>
  </si>
  <si>
    <t>4260329282235</t>
  </si>
  <si>
    <t>VN</t>
  </si>
  <si>
    <t>14308</t>
  </si>
  <si>
    <t># NOT AVAILABLE # Restube Kids -Jellyfish</t>
  </si>
  <si>
    <t>4260329282587</t>
  </si>
  <si>
    <t>14310</t>
  </si>
  <si>
    <t>Restube Kids - Whale</t>
  </si>
  <si>
    <t>14315</t>
  </si>
  <si>
    <t>Restube Active Black/Icemint</t>
  </si>
  <si>
    <t>4260329281184</t>
  </si>
  <si>
    <t>14316</t>
  </si>
  <si>
    <t>Restube Active - Icemint</t>
  </si>
  <si>
    <t>4260329281177</t>
  </si>
  <si>
    <t>14320</t>
  </si>
  <si>
    <t>Restube Extreme - Black Lime</t>
  </si>
  <si>
    <t>4260329281191</t>
  </si>
  <si>
    <t>14332</t>
  </si>
  <si>
    <t>Restube Lifeguard Manual - Red</t>
  </si>
  <si>
    <t>4260329280330</t>
  </si>
  <si>
    <t>14336</t>
  </si>
  <si>
    <t>Restube Automatic - Red</t>
  </si>
  <si>
    <t>4260329280484</t>
  </si>
  <si>
    <t>14338</t>
  </si>
  <si>
    <t>Restube Automatic Pro</t>
  </si>
  <si>
    <t>4260329282990</t>
  </si>
  <si>
    <t>14339</t>
  </si>
  <si>
    <t>Restube Automatic Pro Bundle</t>
  </si>
  <si>
    <t>14340</t>
  </si>
  <si>
    <t>Restube Case Set 1 - with Automatics and Rearming Spares</t>
  </si>
  <si>
    <t>4260329281214</t>
  </si>
  <si>
    <t>14342</t>
  </si>
  <si>
    <t>Restube Case Set 2 - with Automatics and Rearming Spares</t>
  </si>
  <si>
    <t>14344</t>
  </si>
  <si>
    <t>Restube Case Set 3 - with Automatics and Rearming Spares</t>
  </si>
  <si>
    <t>14346</t>
  </si>
  <si>
    <t>Swim Buoy Pro by Restube</t>
  </si>
  <si>
    <t>4260329282389</t>
  </si>
  <si>
    <t>14356</t>
  </si>
  <si>
    <t>RESTUBE CO2 cartridges 10.9g Pair</t>
  </si>
  <si>
    <t>4260329281108</t>
  </si>
  <si>
    <t>AT</t>
  </si>
  <si>
    <t>14368</t>
  </si>
  <si>
    <t>RESTUBE CO2 Cartridges 16g Pair</t>
  </si>
  <si>
    <t>4260329280019</t>
  </si>
  <si>
    <t>14380</t>
  </si>
  <si>
    <t>Restube Automatic Rearming Kit</t>
  </si>
  <si>
    <t>4260329280491</t>
  </si>
  <si>
    <t>14381</t>
  </si>
  <si>
    <t>Restube Automatic PRO Rearming Kit</t>
  </si>
  <si>
    <t>14714</t>
  </si>
  <si>
    <t>Sevylor High Pressure Pump 12V (15psi)</t>
  </si>
  <si>
    <t>13138522066106</t>
  </si>
  <si>
    <t>14738</t>
  </si>
  <si>
    <t>Sevylor KPERF230- Two-Piece Kayak Paddle</t>
  </si>
  <si>
    <t>0089736701979</t>
  </si>
  <si>
    <t>14758</t>
  </si>
  <si>
    <t>KC Compact 215-Sevylor 4-Piece Convertible Paddle (6's only)</t>
  </si>
  <si>
    <t>138522119423</t>
  </si>
  <si>
    <t>14874</t>
  </si>
  <si>
    <t>Tahaa - 2 Person</t>
  </si>
  <si>
    <t>03138522119430</t>
  </si>
  <si>
    <t>14875</t>
  </si>
  <si>
    <t>Tahaa Sevylor Kit - 2 Person &amp; Split Paddle</t>
  </si>
  <si>
    <t>03138522055141</t>
  </si>
  <si>
    <t>14894</t>
  </si>
  <si>
    <t>Tahiti Plus - 3 Person</t>
  </si>
  <si>
    <t>03138522055165</t>
  </si>
  <si>
    <t>14898</t>
  </si>
  <si>
    <t>Adventure Kit - 2 person</t>
  </si>
  <si>
    <t>3138522059668</t>
  </si>
  <si>
    <t>14899</t>
  </si>
  <si>
    <t>Adventure Plus - 2 + 1 person</t>
  </si>
  <si>
    <t>3138522072612</t>
  </si>
  <si>
    <t>14910</t>
  </si>
  <si>
    <t>Hudson - 3 Person</t>
  </si>
  <si>
    <t>00089736151002</t>
  </si>
  <si>
    <t>14913</t>
  </si>
  <si>
    <t>Colorado Yellow</t>
  </si>
  <si>
    <t>03138522059620</t>
  </si>
  <si>
    <t>14916</t>
  </si>
  <si>
    <t>Colorado Kit 2012 Yellow with Pump 1 Paddle</t>
  </si>
  <si>
    <t>03138522072643</t>
  </si>
  <si>
    <t>14917</t>
  </si>
  <si>
    <t>Colorado Meridian Package with 2 paddles &amp; pump</t>
  </si>
  <si>
    <t>5060402491818</t>
  </si>
  <si>
    <t>14935</t>
  </si>
  <si>
    <t>Sevylor Madison - Two Person</t>
  </si>
  <si>
    <t>3138522089542</t>
  </si>
  <si>
    <t>14937</t>
  </si>
  <si>
    <t>Sevylor Madison Kit with 2 Paddles &amp; Pump</t>
  </si>
  <si>
    <t>3138522089580</t>
  </si>
  <si>
    <t>14943</t>
  </si>
  <si>
    <t>Alameda - Two Plus One Persons</t>
  </si>
  <si>
    <t>3138522089559</t>
  </si>
  <si>
    <t>15053</t>
  </si>
  <si>
    <t>Baltic Split Front Toddler 3-15kg Yellow (No VAT)</t>
  </si>
  <si>
    <t>7392715126612</t>
  </si>
  <si>
    <t>UA</t>
  </si>
  <si>
    <t>15054</t>
  </si>
  <si>
    <t>Baltic Split Front Child 15- 30 KG Yellow (No VAT)*</t>
  </si>
  <si>
    <t>7392715126711</t>
  </si>
  <si>
    <t>15059.2</t>
  </si>
  <si>
    <t>Baltic Canoe Red - Adult, 40 - 130kg</t>
  </si>
  <si>
    <t>7392715551711</t>
  </si>
  <si>
    <t>15059.3</t>
  </si>
  <si>
    <t>Baltic Canoe Grey - Adult, 40 - 130kg</t>
  </si>
  <si>
    <t>7392715551919</t>
  </si>
  <si>
    <t>15062.1</t>
  </si>
  <si>
    <t>Baltic SUP Pro Buoyancy Aid Orange - Small 30-50kg</t>
  </si>
  <si>
    <t>7392715545710</t>
  </si>
  <si>
    <t>15062.2</t>
  </si>
  <si>
    <t>Baltic SUP Pro Buoyancy Aid Orange - Medium 50-70kg</t>
  </si>
  <si>
    <t>7392715545727</t>
  </si>
  <si>
    <t>15062.3</t>
  </si>
  <si>
    <t>Baltic SUP Pro Buoyancy Aid Orange - Large 70+kg</t>
  </si>
  <si>
    <t>7392715545734</t>
  </si>
  <si>
    <t>15063.1</t>
  </si>
  <si>
    <t>Baltic SUP Pro Buoyancy Aid White/Navy - Small 30-50kg</t>
  </si>
  <si>
    <t>15063.2</t>
  </si>
  <si>
    <t>Baltic SUP Pro Buoyancy Aid White/Navy - Medium 50-70kg</t>
  </si>
  <si>
    <t>7392715545529</t>
  </si>
  <si>
    <t>15063.3</t>
  </si>
  <si>
    <t>Baltic SUP Pro Buoyancy Aid White/Navy - Large 70+kg</t>
  </si>
  <si>
    <t>7392715545536</t>
  </si>
  <si>
    <t>15065.1</t>
  </si>
  <si>
    <t>Baltic Aqua Pro, Red - Small, 30-50kg</t>
  </si>
  <si>
    <t>7392715580117</t>
  </si>
  <si>
    <t>15065.2</t>
  </si>
  <si>
    <t>7392715580124</t>
  </si>
  <si>
    <t>15065.3</t>
  </si>
  <si>
    <t># SWAP TO BLACK 15066.3 # Baltic Aqua Pro, Red - Large 70 - 90kg</t>
  </si>
  <si>
    <t>7392715580131</t>
  </si>
  <si>
    <t>15065.4</t>
  </si>
  <si>
    <t>Baltic Aqua Pro, Red - XLarge, 90+kg</t>
  </si>
  <si>
    <t>7392715580148</t>
  </si>
  <si>
    <t>15066.2</t>
  </si>
  <si>
    <t>7392715580223</t>
  </si>
  <si>
    <t>15066.3</t>
  </si>
  <si>
    <t>Baltic Aqua Pro, Black - Large 70 - 90kg*</t>
  </si>
  <si>
    <t>7392715580230</t>
  </si>
  <si>
    <t>15066.4</t>
  </si>
  <si>
    <t>7392715580247</t>
  </si>
  <si>
    <t>15071.0</t>
  </si>
  <si>
    <t>Pet Pluto Buoyancy XS up to 3kg</t>
  </si>
  <si>
    <t>7392715041007</t>
  </si>
  <si>
    <t>15071.1</t>
  </si>
  <si>
    <t>Pet Pluto Buoyancy S - 3 to 8kg</t>
  </si>
  <si>
    <t>7392715041014</t>
  </si>
  <si>
    <t>15071.2</t>
  </si>
  <si>
    <t>Pet Pluto Buoyancy M - 8 to 15kg</t>
  </si>
  <si>
    <t>7392715041021</t>
  </si>
  <si>
    <t>15071.3</t>
  </si>
  <si>
    <t>Pet Pluto Buoyancy L - 15 to 40kg</t>
  </si>
  <si>
    <t>7392715041038</t>
  </si>
  <si>
    <t>15071.4</t>
  </si>
  <si>
    <t>Pet Pluto Buoyancy XL - 40kg +</t>
  </si>
  <si>
    <t>7392715041045</t>
  </si>
  <si>
    <t>15071.5</t>
  </si>
  <si>
    <t>Pet Pluto Buoyancy XXL - 40kg+++</t>
  </si>
  <si>
    <t>7392715041052</t>
  </si>
  <si>
    <t>15098</t>
  </si>
  <si>
    <t>Rescue 8mm Throwing Line &amp; Bag, Ring and SS Clip - 21m</t>
  </si>
  <si>
    <t>5060402494390</t>
  </si>
  <si>
    <t>15099</t>
  </si>
  <si>
    <t>Rescue 8mm Throwing Line &amp; Bag - 21m</t>
  </si>
  <si>
    <t>5060402492129</t>
  </si>
  <si>
    <t>15102.150</t>
  </si>
  <si>
    <t>8007405908834</t>
  </si>
  <si>
    <t>15102.160</t>
  </si>
  <si>
    <t>8007405908902</t>
  </si>
  <si>
    <t>15109.140</t>
  </si>
  <si>
    <t>PAIR Aluminium Oar - 2-Part, 140cm, Grey - RSP 140W+*</t>
  </si>
  <si>
    <t>8007405200273</t>
  </si>
  <si>
    <t>15113</t>
  </si>
  <si>
    <t>5 Piece Bravo Leisure Paddle - Individually Boxed Item</t>
  </si>
  <si>
    <t>8007405910578</t>
  </si>
  <si>
    <t>15114</t>
  </si>
  <si>
    <t>2 Piece KC Kayak Paddle 230cm - Indv Boxed</t>
  </si>
  <si>
    <t>8007405910653</t>
  </si>
  <si>
    <t>15118</t>
  </si>
  <si>
    <t>Adj KC Alu kayak Paddle 210-240cm Individually Boxed</t>
  </si>
  <si>
    <t>8007405910738</t>
  </si>
  <si>
    <t>15124.1</t>
  </si>
  <si>
    <t>2 Piece BLACK Kayak Paddle 220cm - 6277089 SINGLE BOXED</t>
  </si>
  <si>
    <t>8007405910745</t>
  </si>
  <si>
    <t>15125</t>
  </si>
  <si>
    <t>4 Piece Bravo Kayak Paddle 220cm - Individually Packaged</t>
  </si>
  <si>
    <t>8007405910608</t>
  </si>
  <si>
    <t>15126</t>
  </si>
  <si>
    <t>8007405910752</t>
  </si>
  <si>
    <t>15128</t>
  </si>
  <si>
    <t>4 Piece Bravo Convertible Canoe/Kayak Paddle</t>
  </si>
  <si>
    <t>8007405910783</t>
  </si>
  <si>
    <t>15130</t>
  </si>
  <si>
    <t>Telescopic 1-Piece Canoe Paddle 50-120cm - Single</t>
  </si>
  <si>
    <t>8007405201904</t>
  </si>
  <si>
    <t>15131</t>
  </si>
  <si>
    <t>Canoe Paddle - RC Pro BLACK Shaft and Blade 150cm</t>
  </si>
  <si>
    <t>8007405911193</t>
  </si>
  <si>
    <t>15140</t>
  </si>
  <si>
    <t>Bravo 4 Alu "RED" - 2 x 2L Stirrup Pump</t>
  </si>
  <si>
    <t>8007405101181</t>
  </si>
  <si>
    <t>15141</t>
  </si>
  <si>
    <t>Bravo 4 Stirrup Pump Plastic  Handle- 2 x 2.0L</t>
  </si>
  <si>
    <t>8007405100689</t>
  </si>
  <si>
    <t>15142</t>
  </si>
  <si>
    <t># OUT FOR SEASON # Bravo 7 - 5L Foot Pump</t>
  </si>
  <si>
    <t>8007405100788</t>
  </si>
  <si>
    <t>15143</t>
  </si>
  <si>
    <t># out for season # Bravo 7M - 5L Foot Pump with Pressure Gauge 5.8 psi</t>
  </si>
  <si>
    <t>8007405100795</t>
  </si>
  <si>
    <t>15144</t>
  </si>
  <si>
    <t># out for season # Bravo 9 Twin Chamber 6.5L Foot Pump 14.5 psi</t>
  </si>
  <si>
    <t>8007405100757</t>
  </si>
  <si>
    <t>15150</t>
  </si>
  <si>
    <t>8007405910592</t>
  </si>
  <si>
    <t>15153</t>
  </si>
  <si>
    <t>Bravo 100-D  2x2L  27.5 psi  Inflate &amp; Deflate</t>
  </si>
  <si>
    <t>8007405910844</t>
  </si>
  <si>
    <t>15154</t>
  </si>
  <si>
    <t>Dual Force HP Stirrup Pump*</t>
  </si>
  <si>
    <t>5060402492211</t>
  </si>
  <si>
    <t>15155</t>
  </si>
  <si>
    <t># OUT FOR SEASON # Bravo SUP 4D Pump &amp; Gauge 2 x 2L-29psi, &amp; Deflate</t>
  </si>
  <si>
    <t>8007405909084</t>
  </si>
  <si>
    <t>15161</t>
  </si>
  <si>
    <t>*BP12B - 18psi 15A 12V Pump w/ HP to Standard Adaptors 15214</t>
  </si>
  <si>
    <t>8007405910561</t>
  </si>
  <si>
    <t>15165</t>
  </si>
  <si>
    <t>BTP12A Manometer - Analogue 1 bar, 14.5 psi, 12V Dual Pressu</t>
  </si>
  <si>
    <t>8007405910080</t>
  </si>
  <si>
    <t>15183</t>
  </si>
  <si>
    <t># OUT OF STOCK # Bravo OV10, 240V Mains Pump 1,000W Incl. T2010</t>
  </si>
  <si>
    <t>8007405101068</t>
  </si>
  <si>
    <t>15197</t>
  </si>
  <si>
    <t>Pressure Gauge for Boston Valve with Collars up to 0.5Bar</t>
  </si>
  <si>
    <t>8007405600349</t>
  </si>
  <si>
    <t>15198</t>
  </si>
  <si>
    <t>Bayonet Fit In Line Pressure Gauge Up to 1 Bar - SP90B</t>
  </si>
  <si>
    <t>8007405601964</t>
  </si>
  <si>
    <t>15199</t>
  </si>
  <si>
    <t>Screw Fit In Line Pressure Gauge Up to 1 Bar -  SP90S*</t>
  </si>
  <si>
    <t>8007405602039</t>
  </si>
  <si>
    <t>15200</t>
  </si>
  <si>
    <t>Six Ring Valve Collars for Hand Pumps SP47*</t>
  </si>
  <si>
    <t>8007405600288</t>
  </si>
  <si>
    <t>15203</t>
  </si>
  <si>
    <t>Pump Hose End with Conical Adaptors - SP15*</t>
  </si>
  <si>
    <t>8007405600240</t>
  </si>
  <si>
    <t>15211</t>
  </si>
  <si>
    <t>Adjustable HP Valve Socket Fitting SP138/718/ADJ* A600040 R151064</t>
  </si>
  <si>
    <t>5060402491610</t>
  </si>
  <si>
    <t>15213</t>
  </si>
  <si>
    <t>HP Valve Twin Thickness Socket Fitting SP118 Sev, Bravo 2001&amp;04</t>
  </si>
  <si>
    <t>8007405601193</t>
  </si>
  <si>
    <t>15214</t>
  </si>
  <si>
    <t>Adaptor Convert HP Nozzle to Standard Pressure Nozzles</t>
  </si>
  <si>
    <t>15220</t>
  </si>
  <si>
    <t>Closing Clip for Bravo 7, 8, 9, 10 -  SP20*</t>
  </si>
  <si>
    <t>8007405600325</t>
  </si>
  <si>
    <t>5060402491030</t>
  </si>
  <si>
    <t>15370</t>
  </si>
  <si>
    <t>Air NRG 12V VHP Pump - 20Psi</t>
  </si>
  <si>
    <t>5060402495861</t>
  </si>
  <si>
    <t>15371</t>
  </si>
  <si>
    <t>VHP SUP Pump 12v, 20psi Dual Stage Digital - HT-782</t>
  </si>
  <si>
    <t>5060402491849</t>
  </si>
  <si>
    <t>5060402491047</t>
  </si>
  <si>
    <t>15386</t>
  </si>
  <si>
    <t>Air NRG SUP Pump 20psi 4000mAh Battery</t>
  </si>
  <si>
    <t>15387</t>
  </si>
  <si>
    <t>Air NRG 4000- 20psi</t>
  </si>
  <si>
    <t>5060402495847</t>
  </si>
  <si>
    <t>15390</t>
  </si>
  <si>
    <t>Zonda Rechargeable 20psi Air Pump with 4000mAh Lithium Battery</t>
  </si>
  <si>
    <t>5060402495854</t>
  </si>
  <si>
    <t>15489</t>
  </si>
  <si>
    <t>Sea Grade Oar with collar 165cm</t>
  </si>
  <si>
    <t>6418288031618</t>
  </si>
  <si>
    <t>FI</t>
  </si>
  <si>
    <t>15490</t>
  </si>
  <si>
    <t>Sea Grade Oar  with collar 180cm</t>
  </si>
  <si>
    <t>6418288031816</t>
  </si>
  <si>
    <t>15491</t>
  </si>
  <si>
    <t>Sea Grade Oar with collar 195cm</t>
  </si>
  <si>
    <t>6418288031915</t>
  </si>
  <si>
    <t>15492</t>
  </si>
  <si>
    <t>Sea Grade Oar with collar 210cm</t>
  </si>
  <si>
    <t>6418288032110</t>
  </si>
  <si>
    <t>15493</t>
  </si>
  <si>
    <t>Sea Grade Oar with collar 225cm</t>
  </si>
  <si>
    <t>6418288032219</t>
  </si>
  <si>
    <t>15494</t>
  </si>
  <si>
    <t>Sea Grade Oar with collar 240cm</t>
  </si>
  <si>
    <t>6418288032417</t>
  </si>
  <si>
    <t>15496</t>
  </si>
  <si>
    <t>Sea Grade Oar with collar 270cm</t>
  </si>
  <si>
    <t>6418288032714</t>
  </si>
  <si>
    <t>15498</t>
  </si>
  <si>
    <t>Sea Grade Oar with collar 300cm</t>
  </si>
  <si>
    <t>6418288033018</t>
  </si>
  <si>
    <t>15513</t>
  </si>
  <si>
    <t>Seaside Oar 180cm</t>
  </si>
  <si>
    <t>6418288071805</t>
  </si>
  <si>
    <t>15515</t>
  </si>
  <si>
    <t>Seaside Oar 195cm</t>
  </si>
  <si>
    <t>6418288071959</t>
  </si>
  <si>
    <t>15523</t>
  </si>
  <si>
    <t>SeaModule Oar 2 Part 180cm</t>
  </si>
  <si>
    <t>6418288641800</t>
  </si>
  <si>
    <t>15525</t>
  </si>
  <si>
    <t>SeaModule Oar 2 Part 210cm</t>
  </si>
  <si>
    <t>64182886442104</t>
  </si>
  <si>
    <t>15548</t>
  </si>
  <si>
    <t>Indi Tour Paddle 125cm - Wood</t>
  </si>
  <si>
    <t>6418288111259</t>
  </si>
  <si>
    <t>15549</t>
  </si>
  <si>
    <t>Indi Tour Paddle 140cm - Wood</t>
  </si>
  <si>
    <t>6418288111402</t>
  </si>
  <si>
    <t>15550</t>
  </si>
  <si>
    <t>Indi Tour Paddle 150cm - Wood</t>
  </si>
  <si>
    <t>6418288111501</t>
  </si>
  <si>
    <t>15589</t>
  </si>
  <si>
    <t>SeaModule Blade - Spare</t>
  </si>
  <si>
    <t>15592</t>
  </si>
  <si>
    <t>Open Aluminium Rowlock - Pair - for 17mm Socket</t>
  </si>
  <si>
    <t>6418288488030</t>
  </si>
  <si>
    <t>15599</t>
  </si>
  <si>
    <t>Oar Collars 44mm - Pair - Lahna Oars under 285cm</t>
  </si>
  <si>
    <t>6418288442445</t>
  </si>
  <si>
    <t>15603</t>
  </si>
  <si>
    <t>Plastic Rowlocks 44mm - Shaft 17mm - PAIR</t>
  </si>
  <si>
    <t>6418288474477</t>
  </si>
  <si>
    <t>15604.2</t>
  </si>
  <si>
    <t>Rowlock Socket 17mm - Closed Bottom - PAIR</t>
  </si>
  <si>
    <t>6418288488504</t>
  </si>
  <si>
    <t>15616</t>
  </si>
  <si>
    <t>Mahogany Flag Pole 65cm</t>
  </si>
  <si>
    <t>6418288220654</t>
  </si>
  <si>
    <t>15618</t>
  </si>
  <si>
    <t>Mahogany Flag Poles 80cm</t>
  </si>
  <si>
    <t>6418288220807</t>
  </si>
  <si>
    <t>15619</t>
  </si>
  <si>
    <t>Mahogany Flag Poles 100cm</t>
  </si>
  <si>
    <t>6418288221002</t>
  </si>
  <si>
    <t>15620</t>
  </si>
  <si>
    <t>Mahogany Flag Poles 125cm</t>
  </si>
  <si>
    <t>6418288221255</t>
  </si>
  <si>
    <t>15625</t>
  </si>
  <si>
    <t>Mahogany 125cm with a Brass Ring</t>
  </si>
  <si>
    <t>6418288226250</t>
  </si>
  <si>
    <t>15630</t>
  </si>
  <si>
    <t>Pine Flag Pole 60cm</t>
  </si>
  <si>
    <t>6418288230608</t>
  </si>
  <si>
    <t>15632</t>
  </si>
  <si>
    <t>Pine Flag Pole 75cm</t>
  </si>
  <si>
    <t>6418288230752</t>
  </si>
  <si>
    <t>15633</t>
  </si>
  <si>
    <t>Pine Flag Pole 100cm</t>
  </si>
  <si>
    <t>6418288231001</t>
  </si>
  <si>
    <t>15634</t>
  </si>
  <si>
    <t>Pine Flag Pole 125cm</t>
  </si>
  <si>
    <t>6418288231254</t>
  </si>
  <si>
    <t>15635</t>
  </si>
  <si>
    <t>Pine Flag Pole 150cm</t>
  </si>
  <si>
    <t>6418288231506</t>
  </si>
  <si>
    <t>15640</t>
  </si>
  <si>
    <t>Pine Flag Pole 125cm with a Brass Ring</t>
  </si>
  <si>
    <t>6418288236259</t>
  </si>
  <si>
    <t>16020</t>
  </si>
  <si>
    <t>Log Book, Red</t>
  </si>
  <si>
    <t>16102</t>
  </si>
  <si>
    <t>Airhead Blast - AHBL-12</t>
  </si>
  <si>
    <t>7378260180170</t>
  </si>
  <si>
    <t>16105</t>
  </si>
  <si>
    <t>Airhead Rebel Kit - 1 Rider, Tube, Rope &amp; Pump*</t>
  </si>
  <si>
    <t>10737826032249</t>
  </si>
  <si>
    <t>16130</t>
  </si>
  <si>
    <t>Sportsstuff Big Mable 1 to 2 Rider</t>
  </si>
  <si>
    <t>10029808007247</t>
  </si>
  <si>
    <t>16140</t>
  </si>
  <si>
    <t>Airhead Slice - AHSSL-22</t>
  </si>
  <si>
    <t>7378260176836</t>
  </si>
  <si>
    <t>16142</t>
  </si>
  <si>
    <t>Airhead Super Slice</t>
  </si>
  <si>
    <t>737826043699</t>
  </si>
  <si>
    <t>16195</t>
  </si>
  <si>
    <t>G-Force Up to 2 Person</t>
  </si>
  <si>
    <t>7378260371318</t>
  </si>
  <si>
    <t>16222</t>
  </si>
  <si>
    <t>Airhead Double Dog - HD-2</t>
  </si>
  <si>
    <t>7378260188954</t>
  </si>
  <si>
    <t>16227</t>
  </si>
  <si>
    <t>Airhead Hot Dog - 3 Person</t>
  </si>
  <si>
    <t>737826017744</t>
  </si>
  <si>
    <t>16305</t>
  </si>
  <si>
    <t>Airhead 1 Rider Tow Rope, 50ft - AHTR-50</t>
  </si>
  <si>
    <t>737826018277</t>
  </si>
  <si>
    <t>16313</t>
  </si>
  <si>
    <t>Airhead 4 Rider Tube Rope, 60ft AHTR-4000*</t>
  </si>
  <si>
    <t>7378260172632</t>
  </si>
  <si>
    <t>16318</t>
  </si>
  <si>
    <t>Airhead 2 Rider Tube Tow Rope, 60ft - AHTR-60</t>
  </si>
  <si>
    <t>7378260167300</t>
  </si>
  <si>
    <t>16352</t>
  </si>
  <si>
    <t>7378260190766</t>
  </si>
  <si>
    <t>16359</t>
  </si>
  <si>
    <t>Radius Ski Rope -3 Section 75ft, 60ft or 45ft AHSR-3</t>
  </si>
  <si>
    <t>7378260211478</t>
  </si>
  <si>
    <t>16437</t>
  </si>
  <si>
    <t>Vinyl Coated Anchor, 25' Rope &amp; Bag - A-5</t>
  </si>
  <si>
    <t>737826015870</t>
  </si>
  <si>
    <t>17010</t>
  </si>
  <si>
    <t>Konus 7 x 50 #2255 - Sporty Fixed Focus Binoculars</t>
  </si>
  <si>
    <t>8002620022556</t>
  </si>
  <si>
    <t>17011</t>
  </si>
  <si>
    <t>Konus 10 x 50 #2256 Sporty Fixed Focus Binoculars</t>
  </si>
  <si>
    <t>8002620022563</t>
  </si>
  <si>
    <t>17015</t>
  </si>
  <si>
    <t>Konus 7 x 50 #2301 Abyss Waterproof Binoculars</t>
  </si>
  <si>
    <t>8002620023010</t>
  </si>
  <si>
    <t>17015.1</t>
  </si>
  <si>
    <t>Konus 7 x 50 #2301 NavyMan Waterproof- Car Stock</t>
  </si>
  <si>
    <t>17020</t>
  </si>
  <si>
    <t>Konus 7 x 50 #2325 Tornado, Compass &amp; Waterproof Binoculars</t>
  </si>
  <si>
    <t>8002620023256</t>
  </si>
  <si>
    <t>17105</t>
  </si>
  <si>
    <t>MZ 7 x 50 Fixed Focus Binoculars</t>
  </si>
  <si>
    <t>5060402494444</t>
  </si>
  <si>
    <t>17110</t>
  </si>
  <si>
    <t>MZ 10 x 50 Fixed Focus Binoculars</t>
  </si>
  <si>
    <t>5060402494451</t>
  </si>
  <si>
    <t>17115</t>
  </si>
  <si>
    <t>MZ 7 x 50 Waterproof Binoculars</t>
  </si>
  <si>
    <t>5060402494468</t>
  </si>
  <si>
    <t>17120</t>
  </si>
  <si>
    <t>MZ 7 x 50 Compass &amp; Waterproof Binoculars</t>
  </si>
  <si>
    <t>5060402494475</t>
  </si>
  <si>
    <t>17416</t>
  </si>
  <si>
    <t>Windex 15 MK2 W/ Bird Spike</t>
  </si>
  <si>
    <t>7350001560137</t>
  </si>
  <si>
    <t>17430</t>
  </si>
  <si>
    <t>Windex 10C with Unifix Side Mounting Adaptor</t>
  </si>
  <si>
    <t>7350001560441</t>
  </si>
  <si>
    <t>17441</t>
  </si>
  <si>
    <t>Windex 6 Dinghy</t>
  </si>
  <si>
    <t>7350001560397</t>
  </si>
  <si>
    <t>17450</t>
  </si>
  <si>
    <t>Windex Extra Large</t>
  </si>
  <si>
    <t>7350001560298</t>
  </si>
  <si>
    <t>17461</t>
  </si>
  <si>
    <t>Windex LED Light - 12V/24V</t>
  </si>
  <si>
    <t>7350001560359</t>
  </si>
  <si>
    <t>17464</t>
  </si>
  <si>
    <t>Windex 15 Unifix - Side Mounting Adaptor</t>
  </si>
  <si>
    <t>7350001560373</t>
  </si>
  <si>
    <t>17467</t>
  </si>
  <si>
    <t>Windex 15 Supporting Rod - Spares*</t>
  </si>
  <si>
    <t>7350001560144</t>
  </si>
  <si>
    <t>17474</t>
  </si>
  <si>
    <t>Windex 10 Unifix - Side Mounting Adapter</t>
  </si>
  <si>
    <t>7350001560380</t>
  </si>
  <si>
    <t>CH</t>
  </si>
  <si>
    <t>17523</t>
  </si>
  <si>
    <t>Skywatch Eole - with all directions 54mm impeller</t>
  </si>
  <si>
    <t>7640147890206</t>
  </si>
  <si>
    <t>17526</t>
  </si>
  <si>
    <t>Skywatch Meteos  - with all directions 54mm impeller</t>
  </si>
  <si>
    <t>7640147890213</t>
  </si>
  <si>
    <t>17554</t>
  </si>
  <si>
    <t>Nylon Pouch for Skywatch Wind*</t>
  </si>
  <si>
    <t>7640147890190</t>
  </si>
  <si>
    <t>17611</t>
  </si>
  <si>
    <t>HawkEye DepthTrax 1H - Portable Depth Sounder</t>
  </si>
  <si>
    <t>8 818800 00311 0</t>
  </si>
  <si>
    <t>17616</t>
  </si>
  <si>
    <t>HawkEye Dashboard Depth Sounder, Transom/Glued Inside Hull</t>
  </si>
  <si>
    <t>818800010118</t>
  </si>
  <si>
    <t>17656</t>
  </si>
  <si>
    <t>Aquatic MP6 Shallow Mount Stereo</t>
  </si>
  <si>
    <t>185720000537</t>
  </si>
  <si>
    <t>17660</t>
  </si>
  <si>
    <t>Aquatic CP6 Compact Stereo</t>
  </si>
  <si>
    <t>185720000629</t>
  </si>
  <si>
    <t>17664</t>
  </si>
  <si>
    <t>Aquatic GP1 Gauge Stereo</t>
  </si>
  <si>
    <t>850005742036</t>
  </si>
  <si>
    <t>17668</t>
  </si>
  <si>
    <t>Aquatic GP1 Retail box kit with White Speakers</t>
  </si>
  <si>
    <t>check on stock</t>
  </si>
  <si>
    <t>17672</t>
  </si>
  <si>
    <t>Aquatic GP1 Retail box kit with Black Speakers</t>
  </si>
  <si>
    <t>17684</t>
  </si>
  <si>
    <t>Aquatic 6.5" Economy Speakers, White - Pair</t>
  </si>
  <si>
    <t>185720000162</t>
  </si>
  <si>
    <t>17688</t>
  </si>
  <si>
    <t>Aquatic 6.5" Economy Speakers, Black - Pair</t>
  </si>
  <si>
    <t>185720000568</t>
  </si>
  <si>
    <t>17692</t>
  </si>
  <si>
    <t>850005742524</t>
  </si>
  <si>
    <t>17696</t>
  </si>
  <si>
    <t>850005742555</t>
  </si>
  <si>
    <t>17700</t>
  </si>
  <si>
    <t>850005742562</t>
  </si>
  <si>
    <t>17704</t>
  </si>
  <si>
    <t>Aquatic 6.5" Pro Sport Speakers, Black - Pair</t>
  </si>
  <si>
    <t>18010</t>
  </si>
  <si>
    <t>Capstan Clock 4"</t>
  </si>
  <si>
    <t>5060402491108</t>
  </si>
  <si>
    <t>18012</t>
  </si>
  <si>
    <t>Capstan Tide Clock 4"</t>
  </si>
  <si>
    <t>5060402491115</t>
  </si>
  <si>
    <t>18014</t>
  </si>
  <si>
    <t>Capstan Barometer 4"</t>
  </si>
  <si>
    <t>5060402491122</t>
  </si>
  <si>
    <t>18016</t>
  </si>
  <si>
    <t>Capstan Thermometer Hygrometer 4"</t>
  </si>
  <si>
    <t>5060402491139</t>
  </si>
  <si>
    <t>18029</t>
  </si>
  <si>
    <t>Channel Range Tide Clock</t>
  </si>
  <si>
    <t>5060402491146</t>
  </si>
  <si>
    <t>18030</t>
  </si>
  <si>
    <t>Channel Range Clock (C622I)</t>
  </si>
  <si>
    <t>5060402491153</t>
  </si>
  <si>
    <t>18032</t>
  </si>
  <si>
    <t>Channel Range Thermometer Hygrometer (C622IH)</t>
  </si>
  <si>
    <t>5060402491160</t>
  </si>
  <si>
    <t>18033</t>
  </si>
  <si>
    <t>Channel Range Barometer (C622IR)</t>
  </si>
  <si>
    <t>5060402491177</t>
  </si>
  <si>
    <t>18034</t>
  </si>
  <si>
    <t>Channel Range Clock &amp; Barometer on Board</t>
  </si>
  <si>
    <t>5060402491184</t>
  </si>
  <si>
    <t>18036</t>
  </si>
  <si>
    <t>Channel Tide Clock &amp; Barometer on Board</t>
  </si>
  <si>
    <t>5060402491191</t>
  </si>
  <si>
    <t>18040</t>
  </si>
  <si>
    <t>Matt Chrome 3" Channel Clock*</t>
  </si>
  <si>
    <t>5060402491207</t>
  </si>
  <si>
    <t>18044</t>
  </si>
  <si>
    <t>5060402491221</t>
  </si>
  <si>
    <t>18048</t>
  </si>
  <si>
    <t>Polished  Chrome 3" Channel Clock</t>
  </si>
  <si>
    <t>5060402491245</t>
  </si>
  <si>
    <t>18049</t>
  </si>
  <si>
    <t>Polished Chrome 3" Channel Tide Clock</t>
  </si>
  <si>
    <t>5060402491252</t>
  </si>
  <si>
    <t>18050</t>
  </si>
  <si>
    <t>Polished Chrome 3" Channel Barometer</t>
  </si>
  <si>
    <t>5060402491269</t>
  </si>
  <si>
    <t>18051</t>
  </si>
  <si>
    <t>Polished Chrome 3" Channel Thermometer &amp; Hygrometer</t>
  </si>
  <si>
    <t>5060402491276</t>
  </si>
  <si>
    <t>18070</t>
  </si>
  <si>
    <t>Porthole clock 3"/76mm face</t>
  </si>
  <si>
    <t>5060402491306</t>
  </si>
  <si>
    <t>18071</t>
  </si>
  <si>
    <t>Porthole clock 4.5"/117mm face</t>
  </si>
  <si>
    <t>5060402491313</t>
  </si>
  <si>
    <t>18072</t>
  </si>
  <si>
    <t>Porthole clock 6"/150mm face</t>
  </si>
  <si>
    <t>5060402491320</t>
  </si>
  <si>
    <t>18073</t>
  </si>
  <si>
    <t>Porthole barometer 3"/76mm face</t>
  </si>
  <si>
    <t>5060402491337</t>
  </si>
  <si>
    <t>18074</t>
  </si>
  <si>
    <t>Porthole barometer 4.5"/117mm</t>
  </si>
  <si>
    <t>5060402491344</t>
  </si>
  <si>
    <t>18075</t>
  </si>
  <si>
    <t>Porthole barometer 6"/150mm</t>
  </si>
  <si>
    <t>5060402491351</t>
  </si>
  <si>
    <t>18076</t>
  </si>
  <si>
    <t>Porthole Tide clock 3"/76mm</t>
  </si>
  <si>
    <t>5060402491368</t>
  </si>
  <si>
    <t>18077</t>
  </si>
  <si>
    <t>Porthole Tide Clock 4.5"/117mm</t>
  </si>
  <si>
    <t>5060402491375</t>
  </si>
  <si>
    <t>18078</t>
  </si>
  <si>
    <t>Porthole Tide Clock 6" /150mm face</t>
  </si>
  <si>
    <t>5060402491382</t>
  </si>
  <si>
    <t>18080</t>
  </si>
  <si>
    <t>Porthole Weatherman 4 in 1 - Wooden Mount 14"</t>
  </si>
  <si>
    <t>5060402491405</t>
  </si>
  <si>
    <t>18102</t>
  </si>
  <si>
    <t>Pali Engine Compartment Heater 230V 400W</t>
  </si>
  <si>
    <t>18110</t>
  </si>
  <si>
    <t>Caframo Ultimate/ Original 12V White Fan</t>
  </si>
  <si>
    <t>0625037474312</t>
  </si>
  <si>
    <t>18111</t>
  </si>
  <si>
    <t>Caframo Ultimate/ Original 12V Black Fan</t>
  </si>
  <si>
    <t>0625037474558</t>
  </si>
  <si>
    <t>18112</t>
  </si>
  <si>
    <t>Spare Blade for Caframo Ultimate White Fan</t>
  </si>
  <si>
    <t>0625037470116</t>
  </si>
  <si>
    <t>18113</t>
  </si>
  <si>
    <t>Spare Blade for Caframo Ultimate Black Fan</t>
  </si>
  <si>
    <t>0625037470284</t>
  </si>
  <si>
    <t>18114</t>
  </si>
  <si>
    <t>Caframo Bora - White 12V - Quiet Powerful Fan</t>
  </si>
  <si>
    <t>0625037480320</t>
  </si>
  <si>
    <t>18115</t>
  </si>
  <si>
    <t>Caframo Bora - Black 12V - Quiet Powerful Fan</t>
  </si>
  <si>
    <t>0625037480498</t>
  </si>
  <si>
    <t>18116</t>
  </si>
  <si>
    <t>Caframo Maestro - White - Remote Control Power with LED*</t>
  </si>
  <si>
    <t>0625037482096</t>
  </si>
  <si>
    <t>18120</t>
  </si>
  <si>
    <t>Caframo Sirocco II - White - Dual voltage</t>
  </si>
  <si>
    <t>062503701006</t>
  </si>
  <si>
    <t>18121</t>
  </si>
  <si>
    <t>Caframo Sirocco II - Black - Dual voltage</t>
  </si>
  <si>
    <t>062503701013</t>
  </si>
  <si>
    <t>18124</t>
  </si>
  <si>
    <t># REDESIGN AWAITED # Caframo Bora - White 24V - Quiet Powerful Fan*</t>
  </si>
  <si>
    <t>0625037480566</t>
  </si>
  <si>
    <t>18125</t>
  </si>
  <si>
    <t>Caframo Bora - Black 24V - Quiet Powerful Fan</t>
  </si>
  <si>
    <t>0625037480634</t>
  </si>
  <si>
    <t>18132</t>
  </si>
  <si>
    <t>*Caframo Stor-Dry, incl - T2010</t>
  </si>
  <si>
    <t>062503940634</t>
  </si>
  <si>
    <t>18133</t>
  </si>
  <si>
    <t>Water Witch 12V - Bilge Float Switch Replacement - 101</t>
  </si>
  <si>
    <t>0213420080112</t>
  </si>
  <si>
    <t>18134</t>
  </si>
  <si>
    <t>24V Water Witch - Bilge Float Switch Replacement - 101-24*</t>
  </si>
  <si>
    <t>0213420080280</t>
  </si>
  <si>
    <t>18135</t>
  </si>
  <si>
    <t>Slimline Tube Heater with Thermostat 0.5m, 55W, 240V UK Plug</t>
  </si>
  <si>
    <t>5060257690046</t>
  </si>
  <si>
    <t>18136</t>
  </si>
  <si>
    <t>Slimline Tube Heater with Thermostat 1m, 120W, 240V UK Plug</t>
  </si>
  <si>
    <t>5060257690053</t>
  </si>
  <si>
    <t>18140</t>
  </si>
  <si>
    <t>Slimline Tube Heater with Thermostat 750, 75cm, 90W, 240V UK Plug</t>
  </si>
  <si>
    <t>5060257690725</t>
  </si>
  <si>
    <t>18183</t>
  </si>
  <si>
    <t>12V Power Socket and Plug*</t>
  </si>
  <si>
    <t>0355144260460</t>
  </si>
  <si>
    <t>18206</t>
  </si>
  <si>
    <t>Rechargeable 5 Watt LED Spotlight 450/140 lumen</t>
  </si>
  <si>
    <t>6950546905908</t>
  </si>
  <si>
    <t>18207</t>
  </si>
  <si>
    <t>Lantern Torch, 3 Watt LED (4 x C Batteries Not Incl) 6s Only*</t>
  </si>
  <si>
    <t>6950546903430</t>
  </si>
  <si>
    <t>18209</t>
  </si>
  <si>
    <t>Pocket Torch 1 Watt LED (3 x AAA not included) 6s ONLY*</t>
  </si>
  <si>
    <t>6950546901412</t>
  </si>
  <si>
    <t>18211</t>
  </si>
  <si>
    <t>Hand Torch 1 Watt LED (2 x D not included) 6s ONLY*</t>
  </si>
  <si>
    <t>4894206001208</t>
  </si>
  <si>
    <t>18266</t>
  </si>
  <si>
    <t>Navilight 360° 2NM Navimount Base - 040</t>
  </si>
  <si>
    <t>7332640013298</t>
  </si>
  <si>
    <t>18269</t>
  </si>
  <si>
    <t>Navilight Tricolor 2NM Navimount base -340</t>
  </si>
  <si>
    <t>7332640013502</t>
  </si>
  <si>
    <t>18271</t>
  </si>
  <si>
    <t>Navilight All Round Red 360 w/ Navimount Base</t>
  </si>
  <si>
    <t>7090017580384</t>
  </si>
  <si>
    <t>18272</t>
  </si>
  <si>
    <t>Navimount Pole Pack-Poles for magnetic &amp;  Navimount</t>
  </si>
  <si>
    <t>7332640013854</t>
  </si>
  <si>
    <t>18273</t>
  </si>
  <si>
    <t>Navimount Bendable Pole for Navimount Base*</t>
  </si>
  <si>
    <t>7090017580575 10</t>
  </si>
  <si>
    <t>18278</t>
  </si>
  <si>
    <t>Navisafe White Polelight Pack</t>
  </si>
  <si>
    <t>7332640013687</t>
  </si>
  <si>
    <t>18279</t>
  </si>
  <si>
    <t>Navisafe Dinghy Complete</t>
  </si>
  <si>
    <t>7332640013731</t>
  </si>
  <si>
    <t>18281</t>
  </si>
  <si>
    <t>Navimount Vertical Piece - Black</t>
  </si>
  <si>
    <t>7332640013939</t>
  </si>
  <si>
    <t>18282</t>
  </si>
  <si>
    <t>Navimount Horizontal Piece</t>
  </si>
  <si>
    <t>7332640013946</t>
  </si>
  <si>
    <t>18283</t>
  </si>
  <si>
    <t>Navimount RIB Piece - 954</t>
  </si>
  <si>
    <t>7332640013960</t>
  </si>
  <si>
    <t>18284</t>
  </si>
  <si>
    <t>Navimount Rail mount Piece</t>
  </si>
  <si>
    <t>7332640013984</t>
  </si>
  <si>
    <t>18286</t>
  </si>
  <si>
    <t>Navisafe Navimount Converter to Magnet</t>
  </si>
  <si>
    <t>7090017580193</t>
  </si>
  <si>
    <t>18301</t>
  </si>
  <si>
    <t>Navi Light 360 - Magnetic - White</t>
  </si>
  <si>
    <t>7332640013274</t>
  </si>
  <si>
    <t>18303</t>
  </si>
  <si>
    <t>Navi Light 360 Rescue - Magnet - White LED -Glow in the Dark</t>
  </si>
  <si>
    <t>7332640013281</t>
  </si>
  <si>
    <t>18305</t>
  </si>
  <si>
    <t>Navi Light Tricolour - Magnetic - Red/Green/White</t>
  </si>
  <si>
    <t>7332640013496</t>
  </si>
  <si>
    <t>18313</t>
  </si>
  <si>
    <t>Suction Base Spare Part*</t>
  </si>
  <si>
    <t>18316</t>
  </si>
  <si>
    <t>Rail Clamp for Magnetic Navi Light - 920</t>
  </si>
  <si>
    <t>7332640013885</t>
  </si>
  <si>
    <t>18318</t>
  </si>
  <si>
    <t>Navisafe Kayak &amp; Dinghy Pack with Suction Lights</t>
  </si>
  <si>
    <t>7332640013748</t>
  </si>
  <si>
    <t>18320</t>
  </si>
  <si>
    <t>Navi Light 360  - Suction Mount - White</t>
  </si>
  <si>
    <t>7332640013304</t>
  </si>
  <si>
    <t>18321</t>
  </si>
  <si>
    <t>Navi Light Tricolour - Suction Mount - Red/Green/White</t>
  </si>
  <si>
    <t>7090017580629</t>
  </si>
  <si>
    <t>18328</t>
  </si>
  <si>
    <t>Navilight Glow Torch</t>
  </si>
  <si>
    <t>7332640019771</t>
  </si>
  <si>
    <t>18330</t>
  </si>
  <si>
    <t>Navisafe Miniature Display Dinghy</t>
  </si>
  <si>
    <t>7090017580728</t>
  </si>
  <si>
    <t>18360</t>
  </si>
  <si>
    <t>Railblaza to Navi Light Magnetic Converter*</t>
  </si>
  <si>
    <t>70900017580254</t>
  </si>
  <si>
    <t>18395</t>
  </si>
  <si>
    <t>Spare Magnet bracket Navi Lights 110</t>
  </si>
  <si>
    <t>7332640013342</t>
  </si>
  <si>
    <t>19010.1</t>
  </si>
  <si>
    <t>Oar Collars, Black, PAIR,  Loose Unpacked</t>
  </si>
  <si>
    <t>062017021010</t>
  </si>
  <si>
    <t>19100.8</t>
  </si>
  <si>
    <t>Scotty Stopper Beads for Line Releases &amp; Auto Stop, 6 Pack, Black  &amp; Yellow</t>
  </si>
  <si>
    <t>062017010076</t>
  </si>
  <si>
    <t>19100.9</t>
  </si>
  <si>
    <t>Scotty Pair Down rigger Weight Swivel Hooks with Wire Connector Sleeves</t>
  </si>
  <si>
    <t>062017010090</t>
  </si>
  <si>
    <t>19105</t>
  </si>
  <si>
    <t>Scotty Compact Manual Down Rigger Depthmaster</t>
  </si>
  <si>
    <t>062017310503</t>
  </si>
  <si>
    <t>19107.3</t>
  </si>
  <si>
    <t>Scotty 1073 Laketroller, Post Mount, Display Packed</t>
  </si>
  <si>
    <t>062017010731</t>
  </si>
  <si>
    <t>19108.5</t>
  </si>
  <si>
    <t>Scotty Strongarm Manual Down Rigger  30” Boom</t>
  </si>
  <si>
    <t>062017110851</t>
  </si>
  <si>
    <t>19113.5</t>
  </si>
  <si>
    <t>Scotty 1135 Star Knob 5/16" X 2 1/4", 2 Pack</t>
  </si>
  <si>
    <t>062017011356</t>
  </si>
  <si>
    <t>19117</t>
  </si>
  <si>
    <t>Scotty Power Grip Plus Release, 18” Leader &amp; Cannonball Snap</t>
  </si>
  <si>
    <t>062017011707</t>
  </si>
  <si>
    <t>19117.2</t>
  </si>
  <si>
    <t>Scotty Power Grip Plus Release, 30” Leader &amp; Self Locating Snap</t>
  </si>
  <si>
    <t>062017011721</t>
  </si>
  <si>
    <t>19117.9</t>
  </si>
  <si>
    <t>Scotty Power Grip Plus "Stacker" Release, 30” Leader</t>
  </si>
  <si>
    <t>062017011790</t>
  </si>
  <si>
    <t>19118.1</t>
  </si>
  <si>
    <t>Scotty Mini Power Grip Plus Release, 18” Leader &amp; Cannonball Snap</t>
  </si>
  <si>
    <t>062017011813</t>
  </si>
  <si>
    <t>19125</t>
  </si>
  <si>
    <t>Scotty Tumbler Cup</t>
  </si>
  <si>
    <t>062017101255</t>
  </si>
  <si>
    <t>19130</t>
  </si>
  <si>
    <t>Scotty 130 Safety Leash c/w Flexcoil, Black</t>
  </si>
  <si>
    <t>062017001302</t>
  </si>
  <si>
    <t>19131</t>
  </si>
  <si>
    <t>Camera Boom &amp; Ball Joint on 0241 Mount</t>
  </si>
  <si>
    <t>062017001319</t>
  </si>
  <si>
    <t>19132</t>
  </si>
  <si>
    <t>Scotty 132 Rivet Kit (10 pcs)</t>
  </si>
  <si>
    <t>062017001326</t>
  </si>
  <si>
    <t>19133.4</t>
  </si>
  <si>
    <t>Scotty 133-4 Well Nut Kit, 4 Pack</t>
  </si>
  <si>
    <t>062017001333</t>
  </si>
  <si>
    <t>19134</t>
  </si>
  <si>
    <t>Scotty Action Camera Mount</t>
  </si>
  <si>
    <t>062017001340</t>
  </si>
  <si>
    <t>19135</t>
  </si>
  <si>
    <t>Scotty 135 Camera Mount</t>
  </si>
  <si>
    <t>062017001357</t>
  </si>
  <si>
    <t>19136</t>
  </si>
  <si>
    <t>Scotty 136 Paddle Clip</t>
  </si>
  <si>
    <t>062017001364</t>
  </si>
  <si>
    <t>19139</t>
  </si>
  <si>
    <t>Scotty New Phone holder</t>
  </si>
  <si>
    <t>062017001395</t>
  </si>
  <si>
    <t>19140</t>
  </si>
  <si>
    <t>Scotty 140 SUP Transducer Mounting Arm</t>
  </si>
  <si>
    <t>062017001401</t>
  </si>
  <si>
    <t>19141</t>
  </si>
  <si>
    <t>Scotty Kayak Transducer Arm</t>
  </si>
  <si>
    <t>062017001418</t>
  </si>
  <si>
    <t>19149</t>
  </si>
  <si>
    <t>Scotty Tablet Holder</t>
  </si>
  <si>
    <t>062017001494</t>
  </si>
  <si>
    <t>19150</t>
  </si>
  <si>
    <t>Scotty 150 1"  Ball Mounting System with Universal Mounting Plate</t>
  </si>
  <si>
    <t>062017001500</t>
  </si>
  <si>
    <t>19151</t>
  </si>
  <si>
    <t>Scotty 151 1" Ball Mounting System with GearHead and Track</t>
  </si>
  <si>
    <t>062017001517</t>
  </si>
  <si>
    <t>19152</t>
  </si>
  <si>
    <t>Scotty 152 1" Ball Mounting System with GearHead Adaptor, Post and Side/Deck Mount</t>
  </si>
  <si>
    <t>062017001524</t>
  </si>
  <si>
    <t>19158</t>
  </si>
  <si>
    <t>Scotty 158 1" Ball w/ Low Profile Track Mount</t>
  </si>
  <si>
    <t>062017001586</t>
  </si>
  <si>
    <t>19159</t>
  </si>
  <si>
    <t>Scotty 159 1" Ball w/ Post Mount</t>
  </si>
  <si>
    <t>062017001593</t>
  </si>
  <si>
    <t>19162</t>
  </si>
  <si>
    <t>Scotty 162 1½ " Ball Mounting System with GearHead Adapter, Post and Side/Deck Mount</t>
  </si>
  <si>
    <t>062017001623</t>
  </si>
  <si>
    <t>19163</t>
  </si>
  <si>
    <t>Scotty 1.5" Ball Mount 7-9" Fish Finders</t>
  </si>
  <si>
    <t>062017001630</t>
  </si>
  <si>
    <t>19164</t>
  </si>
  <si>
    <t>Scotty 1.5" Ball Mount With Small 5-7" Screen/Fish Finders</t>
  </si>
  <si>
    <t>062017001647</t>
  </si>
  <si>
    <t>19165</t>
  </si>
  <si>
    <t>Scotty 1.5" Ball System Top Plate 7-9" Screen/Fish Finders</t>
  </si>
  <si>
    <t>062017001654</t>
  </si>
  <si>
    <t>19166</t>
  </si>
  <si>
    <t>Scotty 1.5" Ball System Base</t>
  </si>
  <si>
    <t>062017001661</t>
  </si>
  <si>
    <t>19168</t>
  </si>
  <si>
    <t>Scotty 168 1 1/2" Ball w/ Low Profile Track Mount</t>
  </si>
  <si>
    <t>062017001685</t>
  </si>
  <si>
    <t>19169</t>
  </si>
  <si>
    <t>Scotty 169 1 1/2" Ball w/ Post Mount</t>
  </si>
  <si>
    <t>062017001692</t>
  </si>
  <si>
    <t>19171</t>
  </si>
  <si>
    <t>Scotty 2.25" Ball System 8" Arms</t>
  </si>
  <si>
    <t>062017001715</t>
  </si>
  <si>
    <t>19173</t>
  </si>
  <si>
    <t>Scotty 2.25'' Ball Mount With 10" - 12" Screen/Fish Finder</t>
  </si>
  <si>
    <t>062017001739</t>
  </si>
  <si>
    <t>19175</t>
  </si>
  <si>
    <t>Scotty 2.25" Ball System Top Plate 10-12" Screen/Fish Finder</t>
  </si>
  <si>
    <t>062017001753</t>
  </si>
  <si>
    <t>19176</t>
  </si>
  <si>
    <t>Scotty 2.25" Ball System Base</t>
  </si>
  <si>
    <t>062017001760</t>
  </si>
  <si>
    <t>19229</t>
  </si>
  <si>
    <t>Scotty 229 Powerlock Rod Holder 230, NO MOUNT</t>
  </si>
  <si>
    <t>062017002293</t>
  </si>
  <si>
    <t>19230</t>
  </si>
  <si>
    <t>Scotty 230 Powerlock Rod Holder, Black w/241 Side/Deck Mount</t>
  </si>
  <si>
    <t>062017002309</t>
  </si>
  <si>
    <t>19240</t>
  </si>
  <si>
    <t>Scotty 240 Striker with w/241 side/deck mount</t>
  </si>
  <si>
    <t>062017002408</t>
  </si>
  <si>
    <t>19241.1</t>
  </si>
  <si>
    <t>Scotty Side/Deck Mount 241</t>
  </si>
  <si>
    <t>062017002415</t>
  </si>
  <si>
    <t>19241.2</t>
  </si>
  <si>
    <t>Scotty Locking Side/Deck Mount 241L</t>
  </si>
  <si>
    <t>062017402413</t>
  </si>
  <si>
    <t>19242</t>
  </si>
  <si>
    <t>Scotty 7/8” &amp; 1” Rail Mount Adapter for 241 Mount</t>
  </si>
  <si>
    <t>062017002422</t>
  </si>
  <si>
    <t>19244.1</t>
  </si>
  <si>
    <t>Scotty Flush Deck Mount 244</t>
  </si>
  <si>
    <t>062017002446</t>
  </si>
  <si>
    <t>19244.2</t>
  </si>
  <si>
    <t>Scotty Locking Flush Deck Mount 244L</t>
  </si>
  <si>
    <t>062017202440</t>
  </si>
  <si>
    <t>19245</t>
  </si>
  <si>
    <t>Scotty Rail Mount for7/8", 1" &amp; 1.25"  Round Rail</t>
  </si>
  <si>
    <t>062017002453</t>
  </si>
  <si>
    <t>19245.1</t>
  </si>
  <si>
    <t>## ORDER CODE ## Scotty Rail Mount for7/8", 1" &amp; 1.25"  Round Rail</t>
  </si>
  <si>
    <t>19248</t>
  </si>
  <si>
    <t>Scotty 248 Rod Holder Oarlock Mount</t>
  </si>
  <si>
    <t>062017002484</t>
  </si>
  <si>
    <t>19253</t>
  </si>
  <si>
    <t>Scotty 253 Gimbal Mount Rod Holder Adaptor, SS and Nylon</t>
  </si>
  <si>
    <t>062017002538</t>
  </si>
  <si>
    <t>19254</t>
  </si>
  <si>
    <t>Scotty Rod Hoder Extension</t>
  </si>
  <si>
    <t>062017002545</t>
  </si>
  <si>
    <t>19254.1</t>
  </si>
  <si>
    <t>Scotty 254M Mini  Rod Holder Extender</t>
  </si>
  <si>
    <t>062017102542</t>
  </si>
  <si>
    <t>19256</t>
  </si>
  <si>
    <t>Scotty 256 Triple Rod Holder with 3 x 230 Rod Holders</t>
  </si>
  <si>
    <t>062017002569</t>
  </si>
  <si>
    <t>19257</t>
  </si>
  <si>
    <t>Scotty 257 Triple Rod Holder, Board only, No Rod Holders</t>
  </si>
  <si>
    <t>062017002576</t>
  </si>
  <si>
    <t>19259</t>
  </si>
  <si>
    <t>Scotty 259 Rod Holder Extender, All Nylon</t>
  </si>
  <si>
    <t>062017002590</t>
  </si>
  <si>
    <t>19265</t>
  </si>
  <si>
    <t>Scotty Fly Rod Holder with 241 Mount</t>
  </si>
  <si>
    <t>062017002651</t>
  </si>
  <si>
    <t>19272</t>
  </si>
  <si>
    <t>Scotty 272 swivel Fishfinder post bracket</t>
  </si>
  <si>
    <t>062017002729</t>
  </si>
  <si>
    <t>19276</t>
  </si>
  <si>
    <t>Scotty 276 Anchor Lock, w/241 Side/Deck Mount</t>
  </si>
  <si>
    <t>062017002767</t>
  </si>
  <si>
    <t>19279</t>
  </si>
  <si>
    <t>Scotty Baitcaster Spinning Rod Holder - No Mount</t>
  </si>
  <si>
    <t>062017002798</t>
  </si>
  <si>
    <t>19280</t>
  </si>
  <si>
    <t>Scotty Baitcaster / Spinning Rod Holder with 241 Mount</t>
  </si>
  <si>
    <t>062017002804</t>
  </si>
  <si>
    <t>19281</t>
  </si>
  <si>
    <t>Scotty 281 Baitcaster/Spinning Rod Holder, Black w/244</t>
  </si>
  <si>
    <t>062017002811</t>
  </si>
  <si>
    <t>19287</t>
  </si>
  <si>
    <t>Scotty 287 Rail Mount, Black, 7/8” Round Rail</t>
  </si>
  <si>
    <t>062017002873</t>
  </si>
  <si>
    <t>19289</t>
  </si>
  <si>
    <t>Scotty R-5 Universal Rod Holder - No Mount</t>
  </si>
  <si>
    <t>062017002897</t>
  </si>
  <si>
    <t>19290</t>
  </si>
  <si>
    <t>Scotty R-5 Universal Rod Holder with 241 Mount</t>
  </si>
  <si>
    <t>062017002903</t>
  </si>
  <si>
    <t>19302</t>
  </si>
  <si>
    <t>Scotty 302 Kayak Stabilizer Kit</t>
  </si>
  <si>
    <t>062017003023</t>
  </si>
  <si>
    <t>19311</t>
  </si>
  <si>
    <t>Scotty Cup Holder for Gunnel or Rod Holder Sockets</t>
  </si>
  <si>
    <t>062017003115</t>
  </si>
  <si>
    <t>19327</t>
  </si>
  <si>
    <t>Scotty Fender/Eye Ring 2 Pack</t>
  </si>
  <si>
    <t>062017003276</t>
  </si>
  <si>
    <t>39269097</t>
  </si>
  <si>
    <t>19340</t>
  </si>
  <si>
    <t>Scotty 340 Nylon Track Adapter</t>
  </si>
  <si>
    <t>062017003405</t>
  </si>
  <si>
    <t>19341</t>
  </si>
  <si>
    <t>Scotty Glue-On Pad For Inflatable Boats, Black</t>
  </si>
  <si>
    <t>062017203416</t>
  </si>
  <si>
    <t>19342</t>
  </si>
  <si>
    <t>Scotty 342 Glue On Mount c/w 0136 Paddle Clip</t>
  </si>
  <si>
    <t>062017003429</t>
  </si>
  <si>
    <t>19343</t>
  </si>
  <si>
    <t>Scotty Gunnel Track Mount Locking</t>
  </si>
  <si>
    <t>062017003436</t>
  </si>
  <si>
    <t>19344</t>
  </si>
  <si>
    <t>Scotty 344 Round Flush Deck Mount, Black, Sealed Base</t>
  </si>
  <si>
    <t>062017003443</t>
  </si>
  <si>
    <t>19349</t>
  </si>
  <si>
    <t>Scotty 349 Rodmaster II rod holder 350, NO MOUNT</t>
  </si>
  <si>
    <t>062017003498</t>
  </si>
  <si>
    <t>19350</t>
  </si>
  <si>
    <t>Scotty 350 Rodmaster II Rod Holder, w/241 Side/Deck Mount</t>
  </si>
  <si>
    <t>062017003504</t>
  </si>
  <si>
    <t>19367</t>
  </si>
  <si>
    <t>Scotty Universal Sounder Mount up to7"- 9" screens.</t>
  </si>
  <si>
    <t>062017003672</t>
  </si>
  <si>
    <t>19368</t>
  </si>
  <si>
    <t>Scotty Universal Sounder Mount up to 5" screen</t>
  </si>
  <si>
    <t>062017003689</t>
  </si>
  <si>
    <t>19400</t>
  </si>
  <si>
    <t>Scotty Orca Rod Holder with 241 Mount</t>
  </si>
  <si>
    <t>062017004006</t>
  </si>
  <si>
    <t>19412</t>
  </si>
  <si>
    <t>Scotty 412 Rod Holder Post Replacement</t>
  </si>
  <si>
    <t>062017004129</t>
  </si>
  <si>
    <t>19414</t>
  </si>
  <si>
    <t>Scotty 414 Offset Gears</t>
  </si>
  <si>
    <t>062017004143</t>
  </si>
  <si>
    <t>19415</t>
  </si>
  <si>
    <t>Scotty 415 Slip Disks</t>
  </si>
  <si>
    <t>062017004150</t>
  </si>
  <si>
    <t>19416</t>
  </si>
  <si>
    <t>Scotty 416 Rod Balancer, Black</t>
  </si>
  <si>
    <t>062017404165</t>
  </si>
  <si>
    <t>19426</t>
  </si>
  <si>
    <t>Scotty 426 Side Slide Track Adapter</t>
  </si>
  <si>
    <t>062017004266</t>
  </si>
  <si>
    <t>19428</t>
  </si>
  <si>
    <t>Scotty 428 Gear Head Mount</t>
  </si>
  <si>
    <t>062017004280</t>
  </si>
  <si>
    <t>19429</t>
  </si>
  <si>
    <t>Scotty 429 Extended Gear Head Adaptor</t>
  </si>
  <si>
    <t>062017004297</t>
  </si>
  <si>
    <t>19433</t>
  </si>
  <si>
    <t>Scotty 433 Coaming Clamp C/W 428</t>
  </si>
  <si>
    <t>062017004334</t>
  </si>
  <si>
    <t>19438</t>
  </si>
  <si>
    <t>Scotty 438 Gear Head Track Adaptor</t>
  </si>
  <si>
    <t>062017004389</t>
  </si>
  <si>
    <t>19439</t>
  </si>
  <si>
    <t>Scotty 439 Track Adaptor For Glue On Pad</t>
  </si>
  <si>
    <t>062017804392</t>
  </si>
  <si>
    <t>19440.1</t>
  </si>
  <si>
    <t>Scotty 440BK-1 Low Profile Track 1" ea.</t>
  </si>
  <si>
    <t>062017404400</t>
  </si>
  <si>
    <t>19440.4</t>
  </si>
  <si>
    <t>Scotty 440BK-4 Low Profile Track 4" ea.</t>
  </si>
  <si>
    <t>062017004402</t>
  </si>
  <si>
    <t>19440.8</t>
  </si>
  <si>
    <t>Scotty 440BK-8 Low Profile Track 8" ea.</t>
  </si>
  <si>
    <t>062017204406</t>
  </si>
  <si>
    <t>19441</t>
  </si>
  <si>
    <t>Scotty 441 Backing Plate for 241/244</t>
  </si>
  <si>
    <t>062017004419</t>
  </si>
  <si>
    <t>19443</t>
  </si>
  <si>
    <t>Scotty 443 D-Ring c/w 3" Stick-On Mount</t>
  </si>
  <si>
    <t>062017004433</t>
  </si>
  <si>
    <t>19444</t>
  </si>
  <si>
    <t>Scotty 444 Compact Threaded Deck Mount</t>
  </si>
  <si>
    <t>062017004440</t>
  </si>
  <si>
    <t>19448</t>
  </si>
  <si>
    <t>Scotty 448 Stick-On Accessory Mount c/w 0437 Gear-Head, 3"</t>
  </si>
  <si>
    <t>062017004488</t>
  </si>
  <si>
    <t>19449</t>
  </si>
  <si>
    <t>Scotty 449 Portable Clamp Mount, Nylon w/241 Side/Deck Mount</t>
  </si>
  <si>
    <t>062017004495</t>
  </si>
  <si>
    <t>19452</t>
  </si>
  <si>
    <t>Scotty Gear Caddy</t>
  </si>
  <si>
    <t>062017004525</t>
  </si>
  <si>
    <t>19453</t>
  </si>
  <si>
    <t>Scotty 453 Gimbal adaptor w/Gear Head</t>
  </si>
  <si>
    <t>062017004532</t>
  </si>
  <si>
    <t>19455</t>
  </si>
  <si>
    <t>Scotty Black Bait Board &amp; Accessory Tray</t>
  </si>
  <si>
    <t>062017004556</t>
  </si>
  <si>
    <t>19459</t>
  </si>
  <si>
    <t>Scotty Rod Holder Height Extender - Adjustable</t>
  </si>
  <si>
    <t>062017004594</t>
  </si>
  <si>
    <t>19459.1</t>
  </si>
  <si>
    <t>Scotty 459M Mini Double Ended Extender</t>
  </si>
  <si>
    <t>062017204598</t>
  </si>
  <si>
    <t>19461</t>
  </si>
  <si>
    <t>Scotty Banner (90cm x 60cm)</t>
  </si>
  <si>
    <t>19469</t>
  </si>
  <si>
    <t>Scotty 469 Rocket Launcher Rod Holder, SS Jacket, Without Mount #</t>
  </si>
  <si>
    <t>062017004693</t>
  </si>
  <si>
    <t>19476</t>
  </si>
  <si>
    <t>Scotty 476 Rocket Launcher Rod Holder, Black w/241</t>
  </si>
  <si>
    <t>062017004761</t>
  </si>
  <si>
    <t>19479</t>
  </si>
  <si>
    <t>Scotty 479 Rocket Launcher Rod Holder 476, NO MOUNT</t>
  </si>
  <si>
    <t>062017004792</t>
  </si>
  <si>
    <t>19544.1</t>
  </si>
  <si>
    <t>Scotty 544K Hand Pump 13.5" Kayak</t>
  </si>
  <si>
    <t>062017035444</t>
  </si>
  <si>
    <t>19590</t>
  </si>
  <si>
    <t>Scotty 590 Snap Hook Black -  Retail  6 Pack</t>
  </si>
  <si>
    <t>062017005904</t>
  </si>
  <si>
    <t>19670</t>
  </si>
  <si>
    <t>Scotty Bait Jar</t>
  </si>
  <si>
    <t>062017006703</t>
  </si>
  <si>
    <t>19780</t>
  </si>
  <si>
    <t>Scotty 780 Lifesaver Whistle</t>
  </si>
  <si>
    <t>062017007809</t>
  </si>
  <si>
    <t>19835</t>
  </si>
  <si>
    <t>Scotty 835 LED Sea-Light, Compact Version, w/Suction Cup Mount</t>
  </si>
  <si>
    <t>062017008356</t>
  </si>
  <si>
    <t>19838</t>
  </si>
  <si>
    <t>Scotty 838 LED Sea-Light w/Fold Down Pole and Ball Mount</t>
  </si>
  <si>
    <t>062017008387</t>
  </si>
  <si>
    <t>21012</t>
  </si>
  <si>
    <t>Placemat (PVC) Gold Non Slip 355 x 254 x 2 -NS7096A 10pk</t>
  </si>
  <si>
    <t>21020</t>
  </si>
  <si>
    <t>Clear PVC Coaster*</t>
  </si>
  <si>
    <t>5060402491597</t>
  </si>
  <si>
    <t>21041</t>
  </si>
  <si>
    <t>Roof Restore - RV Roof Restorer - 1L</t>
  </si>
  <si>
    <t>5065003484801</t>
  </si>
  <si>
    <t>21044</t>
  </si>
  <si>
    <t>Roof Protect UV - UV Protective RV Roof Coating - 500ml</t>
  </si>
  <si>
    <t>5065003484818</t>
  </si>
  <si>
    <t>21047</t>
  </si>
  <si>
    <t>Streak Off - Instantly Removes Black Streaks - 1L</t>
  </si>
  <si>
    <t>5065003484887</t>
  </si>
  <si>
    <t>21050</t>
  </si>
  <si>
    <t>Total Wash - Ph Neutral All Over Wash - 1L</t>
  </si>
  <si>
    <t>5065003484825</t>
  </si>
  <si>
    <t>21053</t>
  </si>
  <si>
    <t>Nano Protect - Super High Gloss Nano Polish - 500ml</t>
  </si>
  <si>
    <t>5065003484832</t>
  </si>
  <si>
    <t>21056</t>
  </si>
  <si>
    <t>Cable Clean - Instant Power Cable Cleaner - 500ml</t>
  </si>
  <si>
    <t>5065003484863</t>
  </si>
  <si>
    <t>21059</t>
  </si>
  <si>
    <t>Body De-Stain - RV Body Stain And Rust Mark Remover - 1L</t>
  </si>
  <si>
    <t>5065003484870</t>
  </si>
  <si>
    <t>21062</t>
  </si>
  <si>
    <t>Aqua-Protect - High Strength Awning &amp; Textile Waterproofer - 500ml</t>
  </si>
  <si>
    <t>5065003484856</t>
  </si>
  <si>
    <t>21065</t>
  </si>
  <si>
    <t>Odour-Kill - Enzyme Treatment For RV Interiors - 500ml</t>
  </si>
  <si>
    <t>5065003484924</t>
  </si>
  <si>
    <t>21068</t>
  </si>
  <si>
    <t>Vinyl Revive - Vinyl Cleaner/ Restorer - 1L</t>
  </si>
  <si>
    <t>5065003484931</t>
  </si>
  <si>
    <t>21074</t>
  </si>
  <si>
    <t>RV Kit Pack - Total Wash, Daily Detail, Streak Off, Odour Kill - 4 x 250ml</t>
  </si>
  <si>
    <t>5061085400258</t>
  </si>
  <si>
    <t>21082</t>
  </si>
  <si>
    <t>Anti-Mould - Sporicidal Mould Protection For Tents - 500ml</t>
  </si>
  <si>
    <t>5065003484238</t>
  </si>
  <si>
    <t>21084</t>
  </si>
  <si>
    <t>Tent Refresh - Antibacterial Odour Treatment - 500ml</t>
  </si>
  <si>
    <t>5065003484139</t>
  </si>
  <si>
    <t>21086</t>
  </si>
  <si>
    <t>Tent Protect - Tent Waterproofer - 500ml</t>
  </si>
  <si>
    <t>5065003484085</t>
  </si>
  <si>
    <t>21088</t>
  </si>
  <si>
    <t>Camp Kit Pack - Tent Refresh/ Tent Protect Kit - 2 x 500ml</t>
  </si>
  <si>
    <t>5061085400210</t>
  </si>
  <si>
    <t>21100</t>
  </si>
  <si>
    <t>Surf Bright - Surfboard Restorer - 500ml</t>
  </si>
  <si>
    <t>5065003484375</t>
  </si>
  <si>
    <t>21102</t>
  </si>
  <si>
    <t>Board Speed - Surfboard Performance Enhancer - 500ml</t>
  </si>
  <si>
    <t>5065003484580</t>
  </si>
  <si>
    <t>21104</t>
  </si>
  <si>
    <t>Wetsuit Renew - Wetsuit Cleaner - 500ml</t>
  </si>
  <si>
    <t>5065003484214</t>
  </si>
  <si>
    <t>21106</t>
  </si>
  <si>
    <t>Wetsuit Fresh - Wetsuit Deodoriser - 500ml</t>
  </si>
  <si>
    <t>5065003484276</t>
  </si>
  <si>
    <t>21108</t>
  </si>
  <si>
    <t>Surf Kit - Surf Bright/ Board Speed Kit - 2 x 500ml</t>
  </si>
  <si>
    <t>5061085400203</t>
  </si>
  <si>
    <t>21120</t>
  </si>
  <si>
    <t>Tub Scrub - Inflatable Hot Tub Cleaner - 500ml</t>
  </si>
  <si>
    <t>5065003484191</t>
  </si>
  <si>
    <t>21122</t>
  </si>
  <si>
    <t>Tub Protect - Inflatable Hot Tub UV Protector - 500ml</t>
  </si>
  <si>
    <t>5065003484184</t>
  </si>
  <si>
    <t>21124</t>
  </si>
  <si>
    <t>Hot Tub Kit - Tub Scrub/ Tub Protect Kit - 2 x 500ml</t>
  </si>
  <si>
    <t>5061085400227</t>
  </si>
  <si>
    <t>21132</t>
  </si>
  <si>
    <t>Bright Board - Snowboard Clean &amp; De-Stain - 500ml</t>
  </si>
  <si>
    <t>5065003484092</t>
  </si>
  <si>
    <t>21134</t>
  </si>
  <si>
    <t>Board Plus - Snowboard Performance Enhancer - 500ml</t>
  </si>
  <si>
    <t>5065003484993</t>
  </si>
  <si>
    <t>21136</t>
  </si>
  <si>
    <t>Ski Clean - Fast Acting Ski Cleaner - 500ml</t>
  </si>
  <si>
    <t>5065003484023</t>
  </si>
  <si>
    <t>21138</t>
  </si>
  <si>
    <t>Ski Plus - Friction Reducing Nano Coat - 500ml</t>
  </si>
  <si>
    <t>21140</t>
  </si>
  <si>
    <t>Gear Protect - Ski Wear UV Waterproofer - 500ml</t>
  </si>
  <si>
    <t>5065003484016</t>
  </si>
  <si>
    <t>21142</t>
  </si>
  <si>
    <t>Visor Clean - Hydrophobic Visor Cleaner/ Protector - 500ml</t>
  </si>
  <si>
    <t>21144</t>
  </si>
  <si>
    <t>Gear Kit - Gear Protect/ Visor Clean Kit - 2 x 500ml</t>
  </si>
  <si>
    <t>5061085400296</t>
  </si>
  <si>
    <t>21146</t>
  </si>
  <si>
    <t>Ski Kit - Ski Clean/ Ski Plus Kit - 2 x 500ml</t>
  </si>
  <si>
    <t>5061085400289</t>
  </si>
  <si>
    <t>21148</t>
  </si>
  <si>
    <t>Snowboard Kit - Bright Board/ Board Plus Kit - 2 x 500ml</t>
  </si>
  <si>
    <t>5061085400302</t>
  </si>
  <si>
    <t>26870</t>
  </si>
  <si>
    <t>Sorona Non-Slip Bowl -White w Vivid Blue Non Slip</t>
  </si>
  <si>
    <t>9313079095008</t>
  </si>
  <si>
    <t>AU</t>
  </si>
  <si>
    <t>26874</t>
  </si>
  <si>
    <t>Sorona Non-Slip Medium Plate -White w Vivid Blue Non Slip</t>
  </si>
  <si>
    <t>9313079095107</t>
  </si>
  <si>
    <t>26878</t>
  </si>
  <si>
    <t>Sorona Non-Slip Large Plate -White w Vivid Blue Non Slip</t>
  </si>
  <si>
    <t>9313079095206</t>
  </si>
  <si>
    <t>26881</t>
  </si>
  <si>
    <t>Sorona Non-Slip Pasta Bowl -White w BLACK Non Slip</t>
  </si>
  <si>
    <t>26941.1</t>
  </si>
  <si>
    <t>Tumbler, 285ml - White. Marc Newson</t>
  </si>
  <si>
    <t>Single 9313079081001 4 pack 9313079081049</t>
  </si>
  <si>
    <t>26941.2</t>
  </si>
  <si>
    <t>Tumbler, 285ml - Vivid Blue. Marc Newson</t>
  </si>
  <si>
    <t>Single 9313079085009 4 pack 9313079085047</t>
  </si>
  <si>
    <t>26941.4</t>
  </si>
  <si>
    <t>Tumbler, 285ml - Navy Blue, Marc Newson</t>
  </si>
  <si>
    <t>Single 9313079083005 4 pack	 9313079083043</t>
  </si>
  <si>
    <t>26941.5</t>
  </si>
  <si>
    <t>Tumbler, 285ml - Orange, Marc Newson</t>
  </si>
  <si>
    <t>Single 9313079086006 4 pack	 9313079086044</t>
  </si>
  <si>
    <t>26944.1</t>
  </si>
  <si>
    <t>Highball, 425ml - White. Marc Newson</t>
  </si>
  <si>
    <t>Single 9313079081100 4 pack 9313079081148</t>
  </si>
  <si>
    <t>26944.2</t>
  </si>
  <si>
    <t>Highball, 425ml - Vivid Blue. Marc Newson</t>
  </si>
  <si>
    <t>Single 9313079085108 4 pack 9313079085146</t>
  </si>
  <si>
    <t>26944.4</t>
  </si>
  <si>
    <t>Highball, 425ml - Navy Blue, Marc Newson</t>
  </si>
  <si>
    <t>Single 9313079083105 4 pack 9313079083142</t>
  </si>
  <si>
    <t>26944.5</t>
  </si>
  <si>
    <t>Highball, 425ml - Orange, Marc Newson</t>
  </si>
  <si>
    <t>Single 9313079086105 4 pack 9313079086143</t>
  </si>
  <si>
    <t>26947.1</t>
  </si>
  <si>
    <t>Wine Glass, 300ml - White. Marc Newson</t>
  </si>
  <si>
    <t>Single 9313079081209 4 pack 9313079081247</t>
  </si>
  <si>
    <t>26947.2</t>
  </si>
  <si>
    <t>Wine Glass, 300ml - Vivid Blue. Marc Newson</t>
  </si>
  <si>
    <t>Single 9313079085207 4 pack 9313079085245</t>
  </si>
  <si>
    <t>26947.3</t>
  </si>
  <si>
    <t>Wine Glass 300ml  Pale Green Glow-in-the-Dark Marc Newson*</t>
  </si>
  <si>
    <t>Single 9313079084200 4 pack	 9313079084248</t>
  </si>
  <si>
    <t>26947.4</t>
  </si>
  <si>
    <t>Wine Glass, 300ml - Navy Blue, Marc Newson</t>
  </si>
  <si>
    <t>Single 9313079083203 4 pack	 9313079083241</t>
  </si>
  <si>
    <t>26947.5</t>
  </si>
  <si>
    <t>Wine Glass, 300ml - Orange, Marc Newson</t>
  </si>
  <si>
    <t>Single 9313079086204 4 pack 9313079086242</t>
  </si>
  <si>
    <t>26950.1</t>
  </si>
  <si>
    <t>Champagne Flute, 180ml - White. Marc Newson</t>
  </si>
  <si>
    <t>Single 9313079081308 4 pack	 9313079081346</t>
  </si>
  <si>
    <t>26950.2</t>
  </si>
  <si>
    <t>Champagne Flute, 180ml - Vivid Blue. Marc Newson</t>
  </si>
  <si>
    <t>Single 9313079085306 4 pack 9313079085344</t>
  </si>
  <si>
    <t>26950.3</t>
  </si>
  <si>
    <t>Champagne Flute, 180ml - Pale Green Glow-in-the-Dark*</t>
  </si>
  <si>
    <t>Single 9313079084309 4 pack 9313079084347</t>
  </si>
  <si>
    <t>26950.4</t>
  </si>
  <si>
    <t>Champagne Flute, 180ml - Navy Blue, Marc Newson</t>
  </si>
  <si>
    <t>Single 9313079083302 4 pack 9313079083340</t>
  </si>
  <si>
    <t>26950.5</t>
  </si>
  <si>
    <t>Champagne Flute, 180ml - Orange, Marc Newson</t>
  </si>
  <si>
    <t>Single 9313079086303 4 pack	 9313079086341</t>
  </si>
  <si>
    <t>5060402492198</t>
  </si>
  <si>
    <t>5060402492181</t>
  </si>
  <si>
    <t>31040</t>
  </si>
  <si>
    <t>Galley Kettle, 2.7 litre, Satin Finish</t>
  </si>
  <si>
    <t>5053380265670</t>
  </si>
  <si>
    <t>31046</t>
  </si>
  <si>
    <t>Stainless Steel Schulte Ufer Kettle 6317-18i</t>
  </si>
  <si>
    <t>4007257534186</t>
  </si>
  <si>
    <t>31046.1</t>
  </si>
  <si>
    <t>Spout Cap for Schulte Ufer Kettle*</t>
  </si>
  <si>
    <t>31613</t>
  </si>
  <si>
    <t>Adjustable Solar Panel Mount 650mm Stays - 25mm Rail</t>
  </si>
  <si>
    <t>7332435106068</t>
  </si>
  <si>
    <t>31613.01</t>
  </si>
  <si>
    <t># ORDER CODE # Solar Panel Mount 750mm Pair Stays*</t>
  </si>
  <si>
    <t>Make up one 31613.1 with two 31613.02 &amp; pair stays 31613.01</t>
  </si>
  <si>
    <t>31613.02</t>
  </si>
  <si>
    <t># ORDER # NOA 25mm Stay (order 2 per pair + 31613.01 stays)</t>
  </si>
  <si>
    <t>31613.1</t>
  </si>
  <si>
    <t>Adjustable Solar Panel Mount 750mm Stays - 25mm Rail</t>
  </si>
  <si>
    <t>31613.2</t>
  </si>
  <si>
    <t>Adjustable Solar Panel Mount 650mm Stays - 28mm Rail NS</t>
  </si>
  <si>
    <t>31614</t>
  </si>
  <si>
    <t>Adjustable Solar Panel Mount 650mm Stays Only - NO Fittings NS</t>
  </si>
  <si>
    <t>31615.25</t>
  </si>
  <si>
    <t>NOA Stay Fitting 25mm - Spare</t>
  </si>
  <si>
    <t>7332435108130</t>
  </si>
  <si>
    <t>31615.30</t>
  </si>
  <si>
    <t>NOA Stay Fitting for Solar Panel Stays 30mm Rail NS</t>
  </si>
  <si>
    <t>31615.32</t>
  </si>
  <si>
    <t>NOA Stay Fitting 32mm Only NS</t>
  </si>
  <si>
    <t>31618</t>
  </si>
  <si>
    <t>Turning Solar Mount 1.8m 40mm Tube 10609</t>
  </si>
  <si>
    <t>7332435106099</t>
  </si>
  <si>
    <t>31619</t>
  </si>
  <si>
    <t>25mm Rail/ 40mm Tube Cross Fitting for 10609*</t>
  </si>
  <si>
    <t>31627</t>
  </si>
  <si>
    <t>10619 - Aluminium Outboard mounting plate 25mm</t>
  </si>
  <si>
    <t>7332435106198</t>
  </si>
  <si>
    <t>31659</t>
  </si>
  <si>
    <t>NOA Rail Fitting 28mm</t>
  </si>
  <si>
    <t>31660</t>
  </si>
  <si>
    <t>10803 - Fitting 25 mm</t>
  </si>
  <si>
    <t>7332435108031</t>
  </si>
  <si>
    <t>31661</t>
  </si>
  <si>
    <t>10806 - Fitting 22 mm</t>
  </si>
  <si>
    <t>7332435108062</t>
  </si>
  <si>
    <t>31662</t>
  </si>
  <si>
    <t>10846 - Fitting 30 mm</t>
  </si>
  <si>
    <t>7332435108468</t>
  </si>
  <si>
    <t>31663</t>
  </si>
  <si>
    <t>10847 - Fitting 32 mm</t>
  </si>
  <si>
    <t>7332435108475</t>
  </si>
  <si>
    <t>31664</t>
  </si>
  <si>
    <t>10809 - Double Fitting 25mm</t>
  </si>
  <si>
    <t>7332435108093</t>
  </si>
  <si>
    <t>31665.22</t>
  </si>
  <si>
    <t>NOA Spares - 11511 Plastic Sleeve 22mm</t>
  </si>
  <si>
    <t>7332435115114</t>
  </si>
  <si>
    <t>31665.25</t>
  </si>
  <si>
    <t>NOA Spares 11510 - Plastic Sleeve 25mm</t>
  </si>
  <si>
    <t>7332435115107</t>
  </si>
  <si>
    <t>31665.28</t>
  </si>
  <si>
    <t>NOA Spares 11512 - Plastic Sleeve 28mm</t>
  </si>
  <si>
    <t>7332435115121</t>
  </si>
  <si>
    <t>31665.30</t>
  </si>
  <si>
    <t>NOA Spares 11513 - Plastic Sleeve 30mm</t>
  </si>
  <si>
    <t>7332435115138</t>
  </si>
  <si>
    <t>31665.32</t>
  </si>
  <si>
    <t>NOA Spares 11514 - Plastic Sleeve 32mm</t>
  </si>
  <si>
    <t>7332435115145</t>
  </si>
  <si>
    <t>31665.38</t>
  </si>
  <si>
    <t>NOA Spares 11515 - Plastic Sleeve 38mm (NS)</t>
  </si>
  <si>
    <t>7332435115152</t>
  </si>
  <si>
    <t>31671</t>
  </si>
  <si>
    <t>Starlink Mount, Natural Anodised</t>
  </si>
  <si>
    <t>7332640023266</t>
  </si>
  <si>
    <t>31674</t>
  </si>
  <si>
    <t>Starlink Mount, Black Carbon</t>
  </si>
  <si>
    <t>7332640023273</t>
  </si>
  <si>
    <t>31711</t>
  </si>
  <si>
    <t>NOA Radar Mount 80mm Package (DX)</t>
  </si>
  <si>
    <t>7332435106211</t>
  </si>
  <si>
    <t>31725</t>
  </si>
  <si>
    <t>Alternative Screw Base Foot for Radar Mount Strut</t>
  </si>
  <si>
    <t>7332435106334</t>
  </si>
  <si>
    <t>31746</t>
  </si>
  <si>
    <t>50mm Pulpit Clamp w/ 2 x 25mm Rail Fittings NS</t>
  </si>
  <si>
    <t>31747</t>
  </si>
  <si>
    <t>80mm Pulpit Clamp w/ 2 x 25mm Rail Fittings *</t>
  </si>
  <si>
    <t>32090</t>
  </si>
  <si>
    <t>Plastic Knob on M8 Bolt x 30 (11705)</t>
  </si>
  <si>
    <t>7332435117057</t>
  </si>
  <si>
    <t>32103</t>
  </si>
  <si>
    <t>Lagun Spare Frame Plastic Sleeve (Bushing) twin pack</t>
  </si>
  <si>
    <t>7332435308035</t>
  </si>
  <si>
    <t>32103.1</t>
  </si>
  <si>
    <t>Lagun Spare Tap (Round Socket) for Table</t>
  </si>
  <si>
    <t>32103.2</t>
  </si>
  <si>
    <t>Lagun Spare Tap (Round Socket) for Leg - Black Plastic</t>
  </si>
  <si>
    <t>7332435308080</t>
  </si>
  <si>
    <t>32103.3</t>
  </si>
  <si>
    <t># WILL SUPERSEEDE THE ABOVE# Lagun "Pin Kit" Spare Sockets for Table Top Plate &amp; Leg</t>
  </si>
  <si>
    <t>7332640023396</t>
  </si>
  <si>
    <t>32104</t>
  </si>
  <si>
    <t>Lagun Spare Handle/Lever for Frame</t>
  </si>
  <si>
    <t>7332435308028</t>
  </si>
  <si>
    <t>32104.2</t>
  </si>
  <si>
    <t>M8 x 50, A4 Stainless Bolt &amp; Washer For Lagun Handle</t>
  </si>
  <si>
    <t>32105</t>
  </si>
  <si>
    <t>Lagun Frame &amp; Mounting Plate</t>
  </si>
  <si>
    <t>7332435306055</t>
  </si>
  <si>
    <t>32105.1</t>
  </si>
  <si>
    <t>Lagun Complete Double Arm Frame &amp; Mounting Plate</t>
  </si>
  <si>
    <t>32106</t>
  </si>
  <si>
    <t>7332435306079</t>
  </si>
  <si>
    <t>32106.1</t>
  </si>
  <si>
    <t>Extension Bracket for Standard Lagun Mounting Plate, Natural Anodised</t>
  </si>
  <si>
    <t>7332640019993</t>
  </si>
  <si>
    <t>32106.3</t>
  </si>
  <si>
    <t>Small Mounting Plate for Lagun Frame, Natural Anodised</t>
  </si>
  <si>
    <t>7332435308264</t>
  </si>
  <si>
    <t>32106.4</t>
  </si>
  <si>
    <t>Extension Bracket for Small Mounting Plate, Natural Anodised</t>
  </si>
  <si>
    <t>7332640020418</t>
  </si>
  <si>
    <t>32107</t>
  </si>
  <si>
    <t>Lagun Additional Wedge for Mounting Plate - 30800</t>
  </si>
  <si>
    <t>7332435308004</t>
  </si>
  <si>
    <t>32108</t>
  </si>
  <si>
    <t>Spare Standard 40cm Arm For Lagun Frame Socket at Both Ends</t>
  </si>
  <si>
    <t>7332435308059</t>
  </si>
  <si>
    <t>32108.1</t>
  </si>
  <si>
    <t>7332640023716</t>
  </si>
  <si>
    <t>32109</t>
  </si>
  <si>
    <t>Spare Standard 50cm Leg For lagun Frame</t>
  </si>
  <si>
    <t>7332435308066</t>
  </si>
  <si>
    <t>32109.1</t>
  </si>
  <si>
    <t>Spare 70cm Leg For Lagun Frame</t>
  </si>
  <si>
    <t>7332435306208</t>
  </si>
  <si>
    <t>32109.2</t>
  </si>
  <si>
    <t>Spare 90cm Leg For Lagun Frame</t>
  </si>
  <si>
    <t>32112</t>
  </si>
  <si>
    <t>Large Rimini Melamine Table Top (Lagun)</t>
  </si>
  <si>
    <t>7332435306000</t>
  </si>
  <si>
    <t>32117</t>
  </si>
  <si>
    <t>Medium Rimini Melamine Table Top (Lagun)</t>
  </si>
  <si>
    <t>7332435306017</t>
  </si>
  <si>
    <t>32130</t>
  </si>
  <si>
    <t>Black Lagun Standard 500mm Frame</t>
  </si>
  <si>
    <t>7332640023945</t>
  </si>
  <si>
    <t>32134</t>
  </si>
  <si>
    <t>Black Lagun Complete Double Arm Frame</t>
  </si>
  <si>
    <t>32137</t>
  </si>
  <si>
    <t>7332640023235</t>
  </si>
  <si>
    <t>32138</t>
  </si>
  <si>
    <t>7332640020401</t>
  </si>
  <si>
    <t>32142</t>
  </si>
  <si>
    <t>7332640023723</t>
  </si>
  <si>
    <t>32145</t>
  </si>
  <si>
    <t>Black Small Mounting Plate for Lagun Frame</t>
  </si>
  <si>
    <t>7332640020159</t>
  </si>
  <si>
    <t>32147</t>
  </si>
  <si>
    <t>Black Extension Bracket for Small Mounting Plate</t>
  </si>
  <si>
    <t>33039</t>
  </si>
  <si>
    <t>FireBlitz "Ships Wheel" 2kg Fire Extinguisher BS EN3 &amp; MED 5A 34B - Dry Powder</t>
  </si>
  <si>
    <t>33050</t>
  </si>
  <si>
    <t>Fire Blanket - 1mtr x 1mtr</t>
  </si>
  <si>
    <t>5055377903596</t>
  </si>
  <si>
    <t>33110</t>
  </si>
  <si>
    <t>Pilot Mini Gas Alarm 12/24v - one sensor</t>
  </si>
  <si>
    <t>33111</t>
  </si>
  <si>
    <t>Pilot Twin Gas Alarm - 12/24v</t>
  </si>
  <si>
    <t>33112</t>
  </si>
  <si>
    <t>Pilot MultiGas System - Two LPG &amp; Solenoid Valve 12V</t>
  </si>
  <si>
    <t>33112.1</t>
  </si>
  <si>
    <t>Pilot MultiGas System - Two LPG &amp; Solenoid Valve 24V NS</t>
  </si>
  <si>
    <t>33113</t>
  </si>
  <si>
    <t>Pilot MultiGas w/ LPG &amp; CO Detector - No Valve</t>
  </si>
  <si>
    <t>33115</t>
  </si>
  <si>
    <t>Pilot LPG Detector Head &amp; 3.5m Cable</t>
  </si>
  <si>
    <t>33115.2</t>
  </si>
  <si>
    <t>Spare Detector - Socket Fit No Cable - 2012 Models &amp; After</t>
  </si>
  <si>
    <t>33119</t>
  </si>
  <si>
    <t>Pilot CO Detector &amp; Cable</t>
  </si>
  <si>
    <t>33119.2</t>
  </si>
  <si>
    <t>Spare CO Socket Detector - No Cable</t>
  </si>
  <si>
    <t>85312020</t>
  </si>
  <si>
    <t>33123</t>
  </si>
  <si>
    <t>1/2" BSP Solenoid Valve - Only - for adding/swapping</t>
  </si>
  <si>
    <t>34040</t>
  </si>
  <si>
    <t>14093-10 Easylock Midi black single NS*</t>
  </si>
  <si>
    <t>34064</t>
  </si>
  <si>
    <t>XL113 Handle Easylock 1 - CATALOGUE</t>
  </si>
  <si>
    <t>34067</t>
  </si>
  <si>
    <t>XL 226 Easylock Mini Handle - CATALOGUE</t>
  </si>
  <si>
    <t>34075</t>
  </si>
  <si>
    <t>XL 542 - Easylock Midi Handle (Black) - CATALOGUE</t>
  </si>
  <si>
    <t>34078</t>
  </si>
  <si>
    <t>XL 115 Circlip (all clutches) - CATALOGUE</t>
  </si>
  <si>
    <t>34079</t>
  </si>
  <si>
    <t>XL609 Springs Easylock Midi &amp; Maxi - CATALOGUE</t>
  </si>
  <si>
    <t>34083</t>
  </si>
  <si>
    <t>Sheeve for Easykick 1 XK1061</t>
  </si>
  <si>
    <t>34119</t>
  </si>
  <si>
    <t>Easymatic 1, 4:1 Lower Block &amp; Cleat - 93101 CATALOGUE</t>
  </si>
  <si>
    <t>34121</t>
  </si>
  <si>
    <t>Easymatic 1, 6:1 Lower Block &amp; Cleat - 93102 CATALOGUE</t>
  </si>
  <si>
    <t>34123</t>
  </si>
  <si>
    <t>Easymatic 1, 6:1 Upper Block - 93103 CATALOGUE</t>
  </si>
  <si>
    <t>34129</t>
  </si>
  <si>
    <t>Easymatic 1, 4:1 Upper Block 10mm Rope - 93112B CATALOGUE</t>
  </si>
  <si>
    <t>34138</t>
  </si>
  <si>
    <t>Easymatic 2, 8:1 Lower Block &amp; Cleat - 93701 CATALOGUE</t>
  </si>
  <si>
    <t>34139</t>
  </si>
  <si>
    <t>Easymatic 2, 6:1 Lower Block &amp; Cleat - 93702 CATALOGUE</t>
  </si>
  <si>
    <t>34140</t>
  </si>
  <si>
    <t>Easymatic 2, 6:1 Upper Block - 93703 CATALOGUE</t>
  </si>
  <si>
    <t>34141</t>
  </si>
  <si>
    <t>Easymatic 2 8:1 Upper Block - 93704 CATALOGUE</t>
  </si>
  <si>
    <t>34144</t>
  </si>
  <si>
    <t>23159 Double Cleat for Easymatic 1 - CATALOGUE</t>
  </si>
  <si>
    <t>34145</t>
  </si>
  <si>
    <t>Spare XB62 Double Servo Cleat - Easymatic 2 CATALOGUE</t>
  </si>
  <si>
    <t>34147</t>
  </si>
  <si>
    <t>23157-1 Single Easy Servo Cleat without Fair Lead</t>
  </si>
  <si>
    <t>34162</t>
  </si>
  <si>
    <t>XL604 Upper (Top) Cam for Easylock Maxi</t>
  </si>
  <si>
    <t>34163</t>
  </si>
  <si>
    <t>XL605 Lower (Bottom) Cam for Easylock Maxi</t>
  </si>
  <si>
    <t>34174</t>
  </si>
  <si>
    <t>22730-38 Deck filler Diesel 38mm &amp; Cap - CATALOGUE</t>
  </si>
  <si>
    <t>34178</t>
  </si>
  <si>
    <t>22734-38 Deck filler Water 38mm &amp; Cap - CATALOGUE</t>
  </si>
  <si>
    <t>34184</t>
  </si>
  <si>
    <t>22729 Deck filler key - CATALOGUE</t>
  </si>
  <si>
    <t>34188</t>
  </si>
  <si>
    <t>Blue Water Filler Cap - Only - XD103 - CATALOGUE</t>
  </si>
  <si>
    <t>34189</t>
  </si>
  <si>
    <t>Red Fuel Filler Cap - Only - XD104 - CATALOGUE</t>
  </si>
  <si>
    <t>34192</t>
  </si>
  <si>
    <t>XD109 Seal for cap - CATALOGUE</t>
  </si>
  <si>
    <t>34193</t>
  </si>
  <si>
    <t>XD111 Deck sealing ring for Fillers*</t>
  </si>
  <si>
    <t>35010</t>
  </si>
  <si>
    <t>Houdini Hatch 1, 250mmx250mm</t>
  </si>
  <si>
    <t>35020</t>
  </si>
  <si>
    <t>Houdini Hatch 2,  350mm x 200mm</t>
  </si>
  <si>
    <t>35030</t>
  </si>
  <si>
    <t>Houdini Mini Hatch 3, 450 X 320</t>
  </si>
  <si>
    <t>35040</t>
  </si>
  <si>
    <t>Houdini Hatch 4, 500mm x 370mm NS</t>
  </si>
  <si>
    <t>35041</t>
  </si>
  <si>
    <t>Houdini Hatch 4  Black, No Bars- NO ARBOMAST BR</t>
  </si>
  <si>
    <t>35050</t>
  </si>
  <si>
    <t>Houdini Super 50 Hatch 5, 500mm x 500mm</t>
  </si>
  <si>
    <t>35052</t>
  </si>
  <si>
    <t>Houdini Super 50 -  No Bars</t>
  </si>
  <si>
    <t>35053</t>
  </si>
  <si>
    <t>Houdini Super 50 - Anodised Matt Gold with Bars</t>
  </si>
  <si>
    <t>35054</t>
  </si>
  <si>
    <t>Houdini Super 50 -SPECIAL - PLEASE DETAIL</t>
  </si>
  <si>
    <t>35054.1</t>
  </si>
  <si>
    <t>Houdini Super 50 - CLEAR GLASS</t>
  </si>
  <si>
    <t>35055</t>
  </si>
  <si>
    <t>Super 50 Hatch with Adjustable Stay Arms (Quads) NS</t>
  </si>
  <si>
    <t>35060</t>
  </si>
  <si>
    <t>Houdini Hatch 6, 620mm x 620mm</t>
  </si>
  <si>
    <t>35073</t>
  </si>
  <si>
    <t>Type 3 Collar Only -SIZE?  Experts Only  Enquiries</t>
  </si>
  <si>
    <t>35074</t>
  </si>
  <si>
    <t>Extra cost for adjustable Stay Arms fitted</t>
  </si>
  <si>
    <t>35076</t>
  </si>
  <si>
    <t>Handle - Houdini Hatch - Pair</t>
  </si>
  <si>
    <t>35077</t>
  </si>
  <si>
    <t>35078</t>
  </si>
  <si>
    <t>Houdini Hatch Seal  (type 1,2,3, 4 &amp; 5)</t>
  </si>
  <si>
    <t>35082</t>
  </si>
  <si>
    <t>Additional Houdini charge for White/Black or Gold</t>
  </si>
  <si>
    <t>35083</t>
  </si>
  <si>
    <t>Additional charge for Clear Glass Super 50</t>
  </si>
  <si>
    <t>35084</t>
  </si>
  <si>
    <t>Additional charge for Frosted Glass Super 50</t>
  </si>
  <si>
    <t>35096</t>
  </si>
  <si>
    <t>Houdini Spare - 6mm Screw Down &amp; Fingerpull, Single NS</t>
  </si>
  <si>
    <t>35097</t>
  </si>
  <si>
    <t>Houdini Spare -  8mm Screw Down &amp; Fingerpull, Single NS</t>
  </si>
  <si>
    <t>35111</t>
  </si>
  <si>
    <t>MariNet 60 - Hatch Mosquito Net - Standard (62cm x 62cm)*</t>
  </si>
  <si>
    <t>6430013530029</t>
  </si>
  <si>
    <t>35112</t>
  </si>
  <si>
    <t>MariNet 70 - Hatch Mosquito Net - Extra large - 70cm x 70cm*</t>
  </si>
  <si>
    <t>6430013530036</t>
  </si>
  <si>
    <t>35125</t>
  </si>
  <si>
    <t>Companionway Blind - 900 x 1800m</t>
  </si>
  <si>
    <t>7350059180110</t>
  </si>
  <si>
    <t>35126</t>
  </si>
  <si>
    <t>Hatch Small - 350 x 350mm</t>
  </si>
  <si>
    <t>7350059180066</t>
  </si>
  <si>
    <t>35127</t>
  </si>
  <si>
    <t>Hatch Regular - 600 x 600mm</t>
  </si>
  <si>
    <t>7350059180073</t>
  </si>
  <si>
    <t>35128</t>
  </si>
  <si>
    <t>Hatch Large - 800 x 800mm</t>
  </si>
  <si>
    <t>7350059180080</t>
  </si>
  <si>
    <t>35130</t>
  </si>
  <si>
    <t>Portlight Small - 230 x 490mm - 2 Pack</t>
  </si>
  <si>
    <t>7350059180103</t>
  </si>
  <si>
    <t>35131</t>
  </si>
  <si>
    <t>Portlight Large - 300 x 700mm</t>
  </si>
  <si>
    <t>7350059181070</t>
  </si>
  <si>
    <t>35143</t>
  </si>
  <si>
    <t>Net Hatch Small - 350 x 350mm</t>
  </si>
  <si>
    <t>7350059181087</t>
  </si>
  <si>
    <t>35145</t>
  </si>
  <si>
    <t>Net Hatch Regular - 600 x 600mm</t>
  </si>
  <si>
    <t xml:space="preserve"> 7350059181094</t>
  </si>
  <si>
    <t>35151</t>
  </si>
  <si>
    <t>Net Hatch Large - 800 x 800mm</t>
  </si>
  <si>
    <t>7350059180516</t>
  </si>
  <si>
    <t>35152</t>
  </si>
  <si>
    <t>Net Portlight Small - 230 x 490mm - 2 Pack</t>
  </si>
  <si>
    <t>7350059180523</t>
  </si>
  <si>
    <t>35154</t>
  </si>
  <si>
    <t>Net Portlight Large 300 x 700mm</t>
  </si>
  <si>
    <t>7350059181124</t>
  </si>
  <si>
    <t>35155</t>
  </si>
  <si>
    <t>Net Companion Way</t>
  </si>
  <si>
    <t>7350059180899 / 7350059181131 (2018 Code)</t>
  </si>
  <si>
    <t>35156</t>
  </si>
  <si>
    <t>Throw over Mosquito Net Small - 360 x 360mm*</t>
  </si>
  <si>
    <t>7350059181209</t>
  </si>
  <si>
    <t>35158</t>
  </si>
  <si>
    <t>Throw over Mosquito Net Regular - 620 x 620mm*</t>
  </si>
  <si>
    <t>7350059180912/ 7350059181148/7350059181223</t>
  </si>
  <si>
    <t>35159</t>
  </si>
  <si>
    <t>Throw over Mosquito Net Large - 720 x 720cm*</t>
  </si>
  <si>
    <t>7350059180929/7350059181155/7350059181230</t>
  </si>
  <si>
    <t>35160</t>
  </si>
  <si>
    <t>Spreader Boot Small - Pair</t>
  </si>
  <si>
    <t>7350059180608</t>
  </si>
  <si>
    <t>PK</t>
  </si>
  <si>
    <t>35162</t>
  </si>
  <si>
    <t>Spreader Boot Medium - Pair</t>
  </si>
  <si>
    <t>7350059180615</t>
  </si>
  <si>
    <t>35164</t>
  </si>
  <si>
    <t>Spreader Boot Large - Pair*</t>
  </si>
  <si>
    <t>7350059180622</t>
  </si>
  <si>
    <t>35168</t>
  </si>
  <si>
    <t>Spreader Boot Extra Large - Pair*</t>
  </si>
  <si>
    <t>7350059180851</t>
  </si>
  <si>
    <t>35171</t>
  </si>
  <si>
    <t>Spare Magnet for Nets &amp; Blinds*</t>
  </si>
  <si>
    <t>7350059181179</t>
  </si>
  <si>
    <t>35175</t>
  </si>
  <si>
    <t>Turnbuckle Leather Chafe Protection Plain Wire*</t>
  </si>
  <si>
    <t>7350059180783</t>
  </si>
  <si>
    <t>35178</t>
  </si>
  <si>
    <t>Turnbuckle Leather Protection Plastic Covered Wire*</t>
  </si>
  <si>
    <t>7350059180790</t>
  </si>
  <si>
    <t>35182</t>
  </si>
  <si>
    <t>Stanchion Leather Chafe Protection*</t>
  </si>
  <si>
    <t>7350059180813</t>
  </si>
  <si>
    <t>35191</t>
  </si>
  <si>
    <t>Heat Insulation for Hatches Small - 35 x 35cm*</t>
  </si>
  <si>
    <t>7350059181254</t>
  </si>
  <si>
    <t>35195</t>
  </si>
  <si>
    <t>Heat Insulation for Hatches Large - 80 x 80cm*</t>
  </si>
  <si>
    <t>7350059181278</t>
  </si>
  <si>
    <t>35241</t>
  </si>
  <si>
    <t>Speedy Stitcher Sewing Awl</t>
  </si>
  <si>
    <t>095086001201</t>
  </si>
  <si>
    <t>35243</t>
  </si>
  <si>
    <t>Speedy Stitcher Sewing Awl Display Pack</t>
  </si>
  <si>
    <t>095086002000</t>
  </si>
  <si>
    <t>35245</t>
  </si>
  <si>
    <t>Speedy Stitcher Sewing Awl Kit</t>
  </si>
  <si>
    <t>095086001102</t>
  </si>
  <si>
    <t>35247</t>
  </si>
  <si>
    <t>Coarse Thread, Tan, 30 yd Skein</t>
  </si>
  <si>
    <t>095086001409</t>
  </si>
  <si>
    <t>35253</t>
  </si>
  <si>
    <t>Coarse Thread, Tan, 180 yd Tube</t>
  </si>
  <si>
    <t>35255</t>
  </si>
  <si>
    <t>Fine Thread, Tan 30 yd Skein</t>
  </si>
  <si>
    <t>095086001607</t>
  </si>
  <si>
    <t>35257</t>
  </si>
  <si>
    <t>Fine Thread, Tan, 180 yd Tube</t>
  </si>
  <si>
    <t>095086001706</t>
  </si>
  <si>
    <t>35259</t>
  </si>
  <si>
    <t>Speedy Stitcher Four Replacement Thread Bobbins</t>
  </si>
  <si>
    <t>870192017670</t>
  </si>
  <si>
    <t>35261</t>
  </si>
  <si>
    <t>Stitcher Needle, #4 Straight</t>
  </si>
  <si>
    <t>095086001300</t>
  </si>
  <si>
    <t>35263</t>
  </si>
  <si>
    <t>Stitcher Needle, #8 Straight, Large</t>
  </si>
  <si>
    <t>095086001317</t>
  </si>
  <si>
    <t>35265</t>
  </si>
  <si>
    <t>Stitcher Needle, #8 Curved</t>
  </si>
  <si>
    <t>095086001324</t>
  </si>
  <si>
    <t>37411</t>
  </si>
  <si>
    <t>NOCO Genius 5 - 5A Charger</t>
  </si>
  <si>
    <t>046221190229</t>
  </si>
  <si>
    <t>37416</t>
  </si>
  <si>
    <t>NOCO Genius 10 - 10A Charger</t>
  </si>
  <si>
    <t>046221190236</t>
  </si>
  <si>
    <t>37420</t>
  </si>
  <si>
    <t>NOCO Genius Pro 25A</t>
  </si>
  <si>
    <t>046221190519</t>
  </si>
  <si>
    <t>38004</t>
  </si>
  <si>
    <t>12 inch Octahedral Ball Flatpack</t>
  </si>
  <si>
    <t>5060259930508</t>
  </si>
  <si>
    <t>38006</t>
  </si>
  <si>
    <t>18 inch Octahedral Flatpack</t>
  </si>
  <si>
    <t>5060259930515</t>
  </si>
  <si>
    <t>38012</t>
  </si>
  <si>
    <t>Echomax 180</t>
  </si>
  <si>
    <t>5060259930133</t>
  </si>
  <si>
    <t>38013</t>
  </si>
  <si>
    <t>Echomax 180 Midi</t>
  </si>
  <si>
    <t>38016</t>
  </si>
  <si>
    <t>Echomax 230</t>
  </si>
  <si>
    <t>5060259930041</t>
  </si>
  <si>
    <t>38020</t>
  </si>
  <si>
    <t>Echomax 230BR</t>
  </si>
  <si>
    <t>5060259930058</t>
  </si>
  <si>
    <t>38024</t>
  </si>
  <si>
    <t>Echomax 230 Midi</t>
  </si>
  <si>
    <t>5060259930096</t>
  </si>
  <si>
    <t>38028</t>
  </si>
  <si>
    <t>Echomax 230 Basemount</t>
  </si>
  <si>
    <t>5060259930102</t>
  </si>
  <si>
    <t>38029</t>
  </si>
  <si>
    <t>Echomax Compact Plus (Basemount)</t>
  </si>
  <si>
    <t>38032</t>
  </si>
  <si>
    <t>Lalizas Allround White LED, 4m Cable Add Passive Basemount</t>
  </si>
  <si>
    <t>38033</t>
  </si>
  <si>
    <t>Orionis LED Allround White 4m Cable -Add to Passive Basemount</t>
  </si>
  <si>
    <t>38034</t>
  </si>
  <si>
    <t>Hella LED Nav 360 Allround White,4m Cable Add to Passive Bas</t>
  </si>
  <si>
    <t>38038</t>
  </si>
  <si>
    <t>Echomax EM230 Compact</t>
  </si>
  <si>
    <t>5060259930331</t>
  </si>
  <si>
    <t>38048</t>
  </si>
  <si>
    <t>Echomax EM305PE</t>
  </si>
  <si>
    <t>5060259930386</t>
  </si>
  <si>
    <t>38056</t>
  </si>
  <si>
    <t>Echomax EM230i Tubular Inflatable NS</t>
  </si>
  <si>
    <t>5060259930171</t>
  </si>
  <si>
    <t>38058</t>
  </si>
  <si>
    <t>Echomax EM230mi Midi Inflatable</t>
  </si>
  <si>
    <t>5060259930409</t>
  </si>
  <si>
    <t>38060</t>
  </si>
  <si>
    <t>Echomax EMA03i Solas Ball Inflatable</t>
  </si>
  <si>
    <t>5060259930164</t>
  </si>
  <si>
    <t>38075.1</t>
  </si>
  <si>
    <t>Active X with Standard Control Box &amp; 24m Cable</t>
  </si>
  <si>
    <t>5060259930003</t>
  </si>
  <si>
    <t>38075.2</t>
  </si>
  <si>
    <t>Active X with Halyard/Spreader Fitting, Control Box &amp; 24m Ca</t>
  </si>
  <si>
    <t>38075.5</t>
  </si>
  <si>
    <t>Active X, 24m Cable - No Control Box NS</t>
  </si>
  <si>
    <t>38076</t>
  </si>
  <si>
    <t>Waterproof Control Box Only - Active X &amp; XS</t>
  </si>
  <si>
    <t>5060259930256</t>
  </si>
  <si>
    <t>38077</t>
  </si>
  <si>
    <t>Bracket for Waterproof Control Box</t>
  </si>
  <si>
    <t>38078</t>
  </si>
  <si>
    <t>Standard Control Box Only - Active X</t>
  </si>
  <si>
    <t>5060259930539</t>
  </si>
  <si>
    <t>38085</t>
  </si>
  <si>
    <t>Active XS Dual Band RTE with Control Box 24 Cable</t>
  </si>
  <si>
    <t>38085.2</t>
  </si>
  <si>
    <t>Active XS with Halyard/Spreader Fitting, Control Box &amp; 24m C</t>
  </si>
  <si>
    <t>5060259930423</t>
  </si>
  <si>
    <t>38085.3</t>
  </si>
  <si>
    <t>Active XS, 24m Cable - No Control Box NS</t>
  </si>
  <si>
    <t>38086</t>
  </si>
  <si>
    <t>Standard Control Box - Active XS</t>
  </si>
  <si>
    <t>5060259930010</t>
  </si>
  <si>
    <t>38089</t>
  </si>
  <si>
    <t>Orionis LED White &amp; 5m Cable Add on to Active</t>
  </si>
  <si>
    <t>38090</t>
  </si>
  <si>
    <t>NASA LED Tricolour &amp; 5m Cable Add on to Active</t>
  </si>
  <si>
    <t>38091</t>
  </si>
  <si>
    <t>NASA LED White &amp; 5m Cable Add on to Active</t>
  </si>
  <si>
    <t>38092</t>
  </si>
  <si>
    <t>NASA LED Combi Tricolour/White &amp; 5m Cable Add on to Active</t>
  </si>
  <si>
    <t>38094</t>
  </si>
  <si>
    <t>Additional 10m Cable for Lights on Active RTEs</t>
  </si>
  <si>
    <t>38095</t>
  </si>
  <si>
    <t>Additional 10m Cable for Active RTEs</t>
  </si>
  <si>
    <t>38102</t>
  </si>
  <si>
    <t>Echomax EM180 Mast Bracket Set - 2 part</t>
  </si>
  <si>
    <t>5060259930140</t>
  </si>
  <si>
    <t>38105</t>
  </si>
  <si>
    <t>Echomax EM180 Deck Bracket Set - 2 part</t>
  </si>
  <si>
    <t>5060259930157</t>
  </si>
  <si>
    <t>38108</t>
  </si>
  <si>
    <t>Echomax EM230/EM230BR Mast Bracket Set - 2 part</t>
  </si>
  <si>
    <t>38111</t>
  </si>
  <si>
    <t>Echomax EM230 Deck Bracket Set NS</t>
  </si>
  <si>
    <t>5060259930089</t>
  </si>
  <si>
    <t>38112</t>
  </si>
  <si>
    <t>Echomax EM230 Midi Deck Bracket Set NS</t>
  </si>
  <si>
    <t>38114</t>
  </si>
  <si>
    <t>Echomax EM230BR Deck Mount Bracket NS</t>
  </si>
  <si>
    <t>38120</t>
  </si>
  <si>
    <t>Echomax EM230 Basemount Deck Bracket</t>
  </si>
  <si>
    <t>5060259930522</t>
  </si>
  <si>
    <t>38123</t>
  </si>
  <si>
    <t>Echomax EM230 Basemount QD Adaptor</t>
  </si>
  <si>
    <t>38124</t>
  </si>
  <si>
    <t>Radar EM230Base Combo Bracket - Upright Only</t>
  </si>
  <si>
    <t>38125</t>
  </si>
  <si>
    <t>Radar EM230Base Combo Bracket - Top Plate Add-On Only</t>
  </si>
  <si>
    <t>38132</t>
  </si>
  <si>
    <t>Echomax Inflatable 3x60cm Fibre Rod Fixing Kit Life Raft NS</t>
  </si>
  <si>
    <t>38135</t>
  </si>
  <si>
    <t>Echomax EM230 Basemount Fixing Kit</t>
  </si>
  <si>
    <t>38146</t>
  </si>
  <si>
    <t>Echomax Active XS Ocean Mast Bracket NS</t>
  </si>
  <si>
    <t>5060259930416</t>
  </si>
  <si>
    <t>38147</t>
  </si>
  <si>
    <t>Echomax Active Mast Bracket (X Band only)</t>
  </si>
  <si>
    <t>38148.1</t>
  </si>
  <si>
    <t>Echomax Active Deck Mount 100mm 1"-14 NS</t>
  </si>
  <si>
    <t>38148.2</t>
  </si>
  <si>
    <t>Echomax Active Deck Mount 200mm 1"-14 NS</t>
  </si>
  <si>
    <t>38148.3</t>
  </si>
  <si>
    <t>Echomax Active Deck Mount 300mm 1"-14, NS</t>
  </si>
  <si>
    <t>38150</t>
  </si>
  <si>
    <t>Echomax Active Control Unit Flush Mount Kit</t>
  </si>
  <si>
    <t>5060259930034</t>
  </si>
  <si>
    <t>38155</t>
  </si>
  <si>
    <t>Mount with 1" -14 female thread for 12inch Octagonal Ball</t>
  </si>
  <si>
    <t>38156</t>
  </si>
  <si>
    <t>Deck Mount for 12inch Octagaonal Ball</t>
  </si>
  <si>
    <t>39050.55</t>
  </si>
  <si>
    <t>Navy Greek Wool Fisherman's Cap (Breton Style) Size 55</t>
  </si>
  <si>
    <t>GR</t>
  </si>
  <si>
    <t>39050.56</t>
  </si>
  <si>
    <t>Navy Greek Wool Fisherman's Cap (Breton Style) Size 56</t>
  </si>
  <si>
    <t>39050.57</t>
  </si>
  <si>
    <t>Navy Greek Wool Fisherman's Cap (Breton Style) Size 57</t>
  </si>
  <si>
    <t>39050.58</t>
  </si>
  <si>
    <t>Navy Greek Wool Fisherman's Cap (Breton Style) Size 58</t>
  </si>
  <si>
    <t>39050.59</t>
  </si>
  <si>
    <t>Navy Greek Wool Fisherman's Cap (Breton Style) Size 59</t>
  </si>
  <si>
    <t>39050.60</t>
  </si>
  <si>
    <t>Navy Greek Wool Fisherman's Cap (Breton Style) Size 60</t>
  </si>
  <si>
    <t>39050.61</t>
  </si>
  <si>
    <t>Navy Greek Wool Fisherman's Cap (Breton Style) Size 61</t>
  </si>
  <si>
    <t>39050.62</t>
  </si>
  <si>
    <t>Navy Greek Wool Fisherman's Cap (Breton Style) Size 62</t>
  </si>
  <si>
    <t>39060.55</t>
  </si>
  <si>
    <t>Greek Denim Captain's Cap - Size 55</t>
  </si>
  <si>
    <t>39060.56</t>
  </si>
  <si>
    <t>Greek Denim Captain's Cap - Size 56</t>
  </si>
  <si>
    <t>39060.57</t>
  </si>
  <si>
    <t>Greek Denim Captain's Cap - Size 57</t>
  </si>
  <si>
    <t>39060.58</t>
  </si>
  <si>
    <t>Greek Denim Captain's Cap - Size 58</t>
  </si>
  <si>
    <t>39060.59</t>
  </si>
  <si>
    <t>Greek Denim Captain's Cap - Size 59</t>
  </si>
  <si>
    <t>39060.60</t>
  </si>
  <si>
    <t>Greek Denim Captain's Cap - Size 60</t>
  </si>
  <si>
    <t>39060.61</t>
  </si>
  <si>
    <t>Greek Denim Captain's Cap - Size 61</t>
  </si>
  <si>
    <t>39060.62</t>
  </si>
  <si>
    <t>Greek Denim Captain's Cap - Size 62</t>
  </si>
  <si>
    <t>39080</t>
  </si>
  <si>
    <t>Baseball Cap-Pigment Dyed (Pack of 12)</t>
  </si>
  <si>
    <t>5051849006888</t>
  </si>
  <si>
    <t>39090</t>
  </si>
  <si>
    <t>Bush Hat - Mixed colours (Pack of 12)</t>
  </si>
  <si>
    <t>5051849001555</t>
  </si>
  <si>
    <t>39095</t>
  </si>
  <si>
    <t>Washed Beanie - (Pack of 12) - Beige, Stone, Denim</t>
  </si>
  <si>
    <t>5051849011493</t>
  </si>
  <si>
    <t>39206.1</t>
  </si>
  <si>
    <t>Sea Shell Sailcloth Toiletry Bag - Navy Blue Detail*</t>
  </si>
  <si>
    <t>8717933041650</t>
  </si>
  <si>
    <t>n/a</t>
  </si>
  <si>
    <t>39216.2</t>
  </si>
  <si>
    <t>Sailcloth Wine Cooler - Black Detail*</t>
  </si>
  <si>
    <t>XU</t>
  </si>
  <si>
    <t>39253.3</t>
  </si>
  <si>
    <t>Sailcloth Luggage Tag - Red Detail*</t>
  </si>
  <si>
    <t>8717933042152</t>
  </si>
  <si>
    <t>40017</t>
  </si>
  <si>
    <t>Grip Foot - Clear - 50mm x 18.3m*</t>
  </si>
  <si>
    <t>40030.101</t>
  </si>
  <si>
    <t>Floorline 60cm x 10m Blue</t>
  </si>
  <si>
    <t>40030.102</t>
  </si>
  <si>
    <t>Floorline 60cm x 10m Black</t>
  </si>
  <si>
    <t>40030.103</t>
  </si>
  <si>
    <t>Floorline 60cm x 10m Green</t>
  </si>
  <si>
    <t>40030.106</t>
  </si>
  <si>
    <t>Floorline 60cm x 10m Beige</t>
  </si>
  <si>
    <t>40030.108</t>
  </si>
  <si>
    <t>Floorline 60cm x 10m White</t>
  </si>
  <si>
    <t>40600</t>
  </si>
  <si>
    <t>Wear &amp; Tear Pads - Stainless Steel - 2" x 6"</t>
  </si>
  <si>
    <t>8376546596638</t>
  </si>
  <si>
    <t>40604</t>
  </si>
  <si>
    <t>Wear &amp; Tear Pads - Stainless Steel - 2" x 9"</t>
  </si>
  <si>
    <t>8376546596706</t>
  </si>
  <si>
    <t>40651</t>
  </si>
  <si>
    <t>U-Cleat Mooring Compensator 10-12 mm</t>
  </si>
  <si>
    <t>7332067001212</t>
  </si>
  <si>
    <t>40653</t>
  </si>
  <si>
    <t>U-Cleat Mooring Compensator 12-16 mm</t>
  </si>
  <si>
    <t>7332067001229</t>
  </si>
  <si>
    <t>40655</t>
  </si>
  <si>
    <t>U-Cleat Mooring Compensator 16-20 mm</t>
  </si>
  <si>
    <t>7332067001236</t>
  </si>
  <si>
    <t>40661</t>
  </si>
  <si>
    <t>Spare Clip for U-Cleat 10-12 mm, 2-Pack</t>
  </si>
  <si>
    <t>7332067001694</t>
  </si>
  <si>
    <t>40663</t>
  </si>
  <si>
    <t>Spare Clip for U-Cleat 12-16 mm, 2-Pack</t>
  </si>
  <si>
    <t>7332067001434</t>
  </si>
  <si>
    <t>40665</t>
  </si>
  <si>
    <t>Spare Clip for U-Cleat 16-20 mm, 2-Pack</t>
  </si>
  <si>
    <t>7332067001441</t>
  </si>
  <si>
    <t>40670</t>
  </si>
  <si>
    <t>Unimer Twist &amp; Thread Mooring Compensator 10-12 mm</t>
  </si>
  <si>
    <t>7332067000048</t>
  </si>
  <si>
    <t>40672</t>
  </si>
  <si>
    <t>Unimer Twist &amp; Thread Mooring Compensator 12-16 mm</t>
  </si>
  <si>
    <t>7332067000055</t>
  </si>
  <si>
    <t>40674</t>
  </si>
  <si>
    <t>Unimer Twist &amp; Thread Mooring Compensator 14-18 mm</t>
  </si>
  <si>
    <t>7332067000062</t>
  </si>
  <si>
    <t>40676</t>
  </si>
  <si>
    <t>Unimer Twist &amp; Thread Mooring Compensator 20-24 mm</t>
  </si>
  <si>
    <t>7332067000079</t>
  </si>
  <si>
    <t>40683</t>
  </si>
  <si>
    <t>Smart Snubber 16mm 2-pack</t>
  </si>
  <si>
    <t>7332067001748</t>
  </si>
  <si>
    <t>40685</t>
  </si>
  <si>
    <t>Smart Snubber 20mm 2-pack</t>
  </si>
  <si>
    <t>7332067001755</t>
  </si>
  <si>
    <t>40691</t>
  </si>
  <si>
    <t>Classic Weaving Mooring Compensator (10-12 mm)*</t>
  </si>
  <si>
    <t>7332067001403</t>
  </si>
  <si>
    <t>40693</t>
  </si>
  <si>
    <t>Classic Weaving Mooring Compensator (12-16 mm)*</t>
  </si>
  <si>
    <t>7332067001410</t>
  </si>
  <si>
    <t>40715</t>
  </si>
  <si>
    <t>Drainman Powered by nature</t>
  </si>
  <si>
    <t>7332067001315</t>
  </si>
  <si>
    <t>40716</t>
  </si>
  <si>
    <t>Drainman Extension hose 3 meter</t>
  </si>
  <si>
    <t>7350047340038</t>
  </si>
  <si>
    <t>40749</t>
  </si>
  <si>
    <t>Small Rubber Combi Tensioner Strap - 4 Pack 28cm Black</t>
  </si>
  <si>
    <t>7332067001557</t>
  </si>
  <si>
    <t>40755</t>
  </si>
  <si>
    <t>Large Rubber Combi Tensioner Strap - 4 Pack 36cm Black</t>
  </si>
  <si>
    <t>7332067001304</t>
  </si>
  <si>
    <t>40762</t>
  </si>
  <si>
    <t>Rubber Boatcover Strap/Ring - 4 Pack, Black, ODia 61mm, 7mm thick</t>
  </si>
  <si>
    <t>7332067001489</t>
  </si>
  <si>
    <t>40762.1</t>
  </si>
  <si>
    <t>Rubber Boatcover Strap/Ring - 4 Pack, White, ODia 61mm, 7mm thick</t>
  </si>
  <si>
    <t>7332067001670</t>
  </si>
  <si>
    <t>41001</t>
  </si>
  <si>
    <t>Mr Mooring Line Holder - 1780</t>
  </si>
  <si>
    <t>7350058160014</t>
  </si>
  <si>
    <t>41002</t>
  </si>
  <si>
    <t>Mr Mooring Flexible Line Holder - 1784</t>
  </si>
  <si>
    <t>7350058160045</t>
  </si>
  <si>
    <t>41020</t>
  </si>
  <si>
    <t>Handy Dock Hook Only</t>
  </si>
  <si>
    <t>7350115121118</t>
  </si>
  <si>
    <t>41025</t>
  </si>
  <si>
    <t>Pole Mounted Fixing for Handy Dock with insert - Only</t>
  </si>
  <si>
    <t>7350002695333</t>
  </si>
  <si>
    <t>41079</t>
  </si>
  <si>
    <t>Long Telescopic Pole No Dock 136cm -250cm *</t>
  </si>
  <si>
    <t>41080</t>
  </si>
  <si>
    <t>Handy Dock with Long Telescopic Boat Hook (136cm to 250cm)*</t>
  </si>
  <si>
    <t>41085</t>
  </si>
  <si>
    <t>722024300149</t>
  </si>
  <si>
    <t>41090</t>
  </si>
  <si>
    <t>Bungy Mooring Compensators - pair</t>
  </si>
  <si>
    <t>41150</t>
  </si>
  <si>
    <t>Nawa Mooring Reel with 50m Nylon Webbing</t>
  </si>
  <si>
    <t>6417780190502</t>
  </si>
  <si>
    <t>41170</t>
  </si>
  <si>
    <t>7350059180226</t>
  </si>
  <si>
    <t>41175</t>
  </si>
  <si>
    <t>Spiroll Chafe Guard (16-25mm rope sizes) - 1122*</t>
  </si>
  <si>
    <t>7350059180233</t>
  </si>
  <si>
    <t>41198</t>
  </si>
  <si>
    <t>Boat Hook Adaptor for Scrubbis Pole - 86110*</t>
  </si>
  <si>
    <t>7350066861101</t>
  </si>
  <si>
    <t>41205</t>
  </si>
  <si>
    <t>Scrubbis Telescopic Pole ONLY - 86151</t>
  </si>
  <si>
    <t>7350066861514</t>
  </si>
  <si>
    <t>41210</t>
  </si>
  <si>
    <t>SCRUBBIS Hull Scraper Set -86102</t>
  </si>
  <si>
    <t>7350066861026</t>
  </si>
  <si>
    <t>41218</t>
  </si>
  <si>
    <t>SCRUBBIS Groovy Head - 86152</t>
  </si>
  <si>
    <t>7350066861521</t>
  </si>
  <si>
    <t>41221</t>
  </si>
  <si>
    <t>Scrubbis Regular Cleaning Head Replacement</t>
  </si>
  <si>
    <t>7350066861200</t>
  </si>
  <si>
    <t>41227</t>
  </si>
  <si>
    <t>SCRUBBIS WaterLine Cleaner Spray - 86200*</t>
  </si>
  <si>
    <t>7350066862009</t>
  </si>
  <si>
    <t>41230</t>
  </si>
  <si>
    <t>SCRUBBIS Spare Button for Handle</t>
  </si>
  <si>
    <t>41235</t>
  </si>
  <si>
    <t>SCRUBBIS TV-modul with sign</t>
  </si>
  <si>
    <t>41303.1</t>
  </si>
  <si>
    <t>OverBoard 5 Litre Dry Tube- Black</t>
  </si>
  <si>
    <t>5060145691735</t>
  </si>
  <si>
    <t>41303.2</t>
  </si>
  <si>
    <t>OverBoard 5 Litre Dry Tube- Yellow</t>
  </si>
  <si>
    <t>5060145690097</t>
  </si>
  <si>
    <t>41303.3</t>
  </si>
  <si>
    <t>OverBoard 5 Litre Dry Tube- Red</t>
  </si>
  <si>
    <t>5060145693821</t>
  </si>
  <si>
    <t>41303.4</t>
  </si>
  <si>
    <t>OverBoard 5 Litre Dry Tube- Blue</t>
  </si>
  <si>
    <t>5060145692206</t>
  </si>
  <si>
    <t>41307.1</t>
  </si>
  <si>
    <t>41307.2</t>
  </si>
  <si>
    <t>OverBoard 12 Litre Dry Tube- Yellow</t>
  </si>
  <si>
    <t>41307.3</t>
  </si>
  <si>
    <t>OverBoard 12 Litre Dry Tube- Red</t>
  </si>
  <si>
    <t>5060145690127</t>
  </si>
  <si>
    <t>41307.4</t>
  </si>
  <si>
    <t>OverBoard 12 Litre Dry Tube- Blue</t>
  </si>
  <si>
    <t>5060145693838</t>
  </si>
  <si>
    <t>41311.2</t>
  </si>
  <si>
    <t>OverBoard 20 Litre Dry Tube- Yellow</t>
  </si>
  <si>
    <t>5060145690141</t>
  </si>
  <si>
    <t>41311.4</t>
  </si>
  <si>
    <t>OverBoard 20 Litre Dry Tube- Blue</t>
  </si>
  <si>
    <t>5060145692145</t>
  </si>
  <si>
    <t>41315.2</t>
  </si>
  <si>
    <t>OverBoard 30 Litre Dry Tube- Yellow</t>
  </si>
  <si>
    <t>5060145690158</t>
  </si>
  <si>
    <t>41315.3</t>
  </si>
  <si>
    <t>OverBoard 30 Litre Dry Tube- Red</t>
  </si>
  <si>
    <t>5060145690165</t>
  </si>
  <si>
    <t>41319.1</t>
  </si>
  <si>
    <t>OverBoard 40 Litre Dry Tube- Black</t>
  </si>
  <si>
    <t>5060145693883</t>
  </si>
  <si>
    <t>41319.3</t>
  </si>
  <si>
    <t>OverBoard 40 Litre Dry Tube- Red</t>
  </si>
  <si>
    <t>5060145690196</t>
  </si>
  <si>
    <t>41319.4</t>
  </si>
  <si>
    <t>OverBoard 40 Litre Dry Tube- Blue</t>
  </si>
  <si>
    <t>5060145692169</t>
  </si>
  <si>
    <t>41323.1</t>
  </si>
  <si>
    <t>OverBoard 60 Litre Dry Tube Backpack- Black</t>
  </si>
  <si>
    <t>5060145691438</t>
  </si>
  <si>
    <t>41351</t>
  </si>
  <si>
    <t>5060145693111</t>
  </si>
  <si>
    <t>41359.2</t>
  </si>
  <si>
    <t>OverBoard 20 Litre SUP / Kayak Deck Bag- Yellow</t>
  </si>
  <si>
    <t>5060145692688</t>
  </si>
  <si>
    <t>41363.1</t>
  </si>
  <si>
    <t>7 Litre SLR Camera Bag</t>
  </si>
  <si>
    <t>5060145692589</t>
  </si>
  <si>
    <t>41367.1</t>
  </si>
  <si>
    <t>OverBoard 15 Litre Pro SLR Camera Bag-Black</t>
  </si>
  <si>
    <t>5060145692893</t>
  </si>
  <si>
    <t>41375</t>
  </si>
  <si>
    <t>Overboard Medium Document Pouch</t>
  </si>
  <si>
    <t>5060145692619</t>
  </si>
  <si>
    <t>41379.1</t>
  </si>
  <si>
    <t>OverBoard Large Document Pouch- Black</t>
  </si>
  <si>
    <t>50601456922909</t>
  </si>
  <si>
    <t>41387.1</t>
  </si>
  <si>
    <t>OverBoard Classic Waterproof Backpack - 20 Litres Black</t>
  </si>
  <si>
    <t>5060145693494</t>
  </si>
  <si>
    <t>41387.2</t>
  </si>
  <si>
    <t>OverBoard Classic Waterproof Backpack - 20 Litres Yellow</t>
  </si>
  <si>
    <t>5060145693500</t>
  </si>
  <si>
    <t>41387.7</t>
  </si>
  <si>
    <t>OverBoard Classic Waterproof Backpack - 20 Litres Green</t>
  </si>
  <si>
    <t>41391.1</t>
  </si>
  <si>
    <t>OverBoard Classic Waterproof Backpack - 30 Litres Black</t>
  </si>
  <si>
    <t>5060145693517</t>
  </si>
  <si>
    <t>41391.2</t>
  </si>
  <si>
    <t>OverBoard Classic Waterproof Backpack - 30 Litres Yellow</t>
  </si>
  <si>
    <t>5060145693524</t>
  </si>
  <si>
    <t>41395.1</t>
  </si>
  <si>
    <t>41407.1</t>
  </si>
  <si>
    <t>OverBoard Classic Waterproof Duffel - 40 Litres Black</t>
  </si>
  <si>
    <t>5060145693920</t>
  </si>
  <si>
    <t>41411.1</t>
  </si>
  <si>
    <t>OverBoard Classic Waterproof Duffel - 60 Litres Black</t>
  </si>
  <si>
    <t>5060145693937</t>
  </si>
  <si>
    <t>41411.2</t>
  </si>
  <si>
    <t>OverBoard Classic Waterproof Duffel - 60 Litres Yellow</t>
  </si>
  <si>
    <t>5060145693647</t>
  </si>
  <si>
    <t>41415.1</t>
  </si>
  <si>
    <t>OverBoard Classic Waterproof Duffel - 90 Litres Black</t>
  </si>
  <si>
    <t>5060145698352</t>
  </si>
  <si>
    <t>41419.1</t>
  </si>
  <si>
    <t>OverBoard Classic Waterproof Duffel - 130  Litres Black</t>
  </si>
  <si>
    <t>5060145693661</t>
  </si>
  <si>
    <t>41427.2</t>
  </si>
  <si>
    <t>OverBoard Pro-Sports Waterproof Backpack - 20 Litres Yellow</t>
  </si>
  <si>
    <t>5060145694026</t>
  </si>
  <si>
    <t>41427.4</t>
  </si>
  <si>
    <t>OverBoard Pro-Sports Waterproof Backpack - 20 Litres Blue</t>
  </si>
  <si>
    <t>5060145693678</t>
  </si>
  <si>
    <t>41431.1</t>
  </si>
  <si>
    <t>OverBoard Pro-Sports Waterproof Backpack - 30 Litres Black</t>
  </si>
  <si>
    <t>5060145693739</t>
  </si>
  <si>
    <t>41431.3</t>
  </si>
  <si>
    <t>OverBoard Pro-Sports Waterproof Backpack - 30 Litres Red</t>
  </si>
  <si>
    <t>5060145693722</t>
  </si>
  <si>
    <t>41447.1</t>
  </si>
  <si>
    <t>OverBoard Pro-Light Waist Pack - 2 Litres Black</t>
  </si>
  <si>
    <t>5060145691742</t>
  </si>
  <si>
    <t>41447.2</t>
  </si>
  <si>
    <t>OverBoard Pro-Light Waist Pack - 2 Litres Yellow</t>
  </si>
  <si>
    <t>5060145690936</t>
  </si>
  <si>
    <t>41451.1</t>
  </si>
  <si>
    <t>OverBoard Pro-Light Waist Pack - 4 Litres Black</t>
  </si>
  <si>
    <t>5060145694088</t>
  </si>
  <si>
    <t>41451.2</t>
  </si>
  <si>
    <t>OverBoard Pro-Light Waist Pack - 4 Litres Yellow</t>
  </si>
  <si>
    <t>5060145697546</t>
  </si>
  <si>
    <t>41463.1</t>
  </si>
  <si>
    <t>OverBoard Adventure Duffel - 90 Litres Black</t>
  </si>
  <si>
    <t>5060145691537</t>
  </si>
  <si>
    <t>41471.1</t>
  </si>
  <si>
    <t>OverBoard Small Waterproof Phone Case Black</t>
  </si>
  <si>
    <t>5060145690202</t>
  </si>
  <si>
    <t>41471.5</t>
  </si>
  <si>
    <t>OverBoard Small Waterproof Phone Case Aqua</t>
  </si>
  <si>
    <t>5060145691452</t>
  </si>
  <si>
    <t>41475.1</t>
  </si>
  <si>
    <t>OverBoard Large Waterproof Phone Case Black</t>
  </si>
  <si>
    <t>5060145692961</t>
  </si>
  <si>
    <t>41475.5</t>
  </si>
  <si>
    <t>OverBoard Large Waterproof Phone Case Aqua</t>
  </si>
  <si>
    <t>5060145694378</t>
  </si>
  <si>
    <t>41479.1</t>
  </si>
  <si>
    <t>OverBoard Pro-VHF Case- Black</t>
  </si>
  <si>
    <t>5060145694637</t>
  </si>
  <si>
    <t>41483</t>
  </si>
  <si>
    <t>5060145692824</t>
  </si>
  <si>
    <t>41487.1</t>
  </si>
  <si>
    <t>OverBoard Pro-Sports Arm Pack- Black</t>
  </si>
  <si>
    <t>5060145690943</t>
  </si>
  <si>
    <t>41495</t>
  </si>
  <si>
    <t>41499.1</t>
  </si>
  <si>
    <t>OverBoard Waterproof iPad Case- Black</t>
  </si>
  <si>
    <t>5060145692657</t>
  </si>
  <si>
    <t>41539.6</t>
  </si>
  <si>
    <t>OverBoard Medium Laptop Tidy Insert- Grey</t>
  </si>
  <si>
    <t>5060145694569</t>
  </si>
  <si>
    <t>41543.6</t>
  </si>
  <si>
    <t>OverBoard Large Laptop Tidy Insert- Grey</t>
  </si>
  <si>
    <t>5060145696792</t>
  </si>
  <si>
    <t>42001</t>
  </si>
  <si>
    <t>Code Flag Set - The Essential Kit (25 x 30cm)</t>
  </si>
  <si>
    <t>5060402491023</t>
  </si>
  <si>
    <t>42002</t>
  </si>
  <si>
    <t>Code Flag Set Superior Polyester (30 x 45cm)</t>
  </si>
  <si>
    <t>42021.01</t>
  </si>
  <si>
    <t>"A" Code Flag Letter - Diver Down - 30x45xcm</t>
  </si>
  <si>
    <t>5060402490026</t>
  </si>
  <si>
    <t>42021.012</t>
  </si>
  <si>
    <t>"A" Code Flag Letter Large - Diver Down - 40x60cm</t>
  </si>
  <si>
    <t>5060402490033</t>
  </si>
  <si>
    <t>42021.02</t>
  </si>
  <si>
    <t>"B" Code Flag Letter - 30x45xcm</t>
  </si>
  <si>
    <t>5060402492143</t>
  </si>
  <si>
    <t>42021.03</t>
  </si>
  <si>
    <t>"C" Code Flag Letter - 30x45xcm</t>
  </si>
  <si>
    <t>5060402492150</t>
  </si>
  <si>
    <t>42021.04</t>
  </si>
  <si>
    <t>"D" Code Flag Letter - 30x45xcm</t>
  </si>
  <si>
    <t>5060402492167</t>
  </si>
  <si>
    <t>42021.05</t>
  </si>
  <si>
    <t>"E" Code Flag Letter - 30x45xcm</t>
  </si>
  <si>
    <t>5060402492174</t>
  </si>
  <si>
    <t>42021.06</t>
  </si>
  <si>
    <t>"F" Code Flag Letter - 30x45xcm</t>
  </si>
  <si>
    <t>42021.07</t>
  </si>
  <si>
    <t>"G" Code Flag Letter - 30x45xcm</t>
  </si>
  <si>
    <t>42021.08</t>
  </si>
  <si>
    <t>"H" Code Flag Letter - 30x45xcm</t>
  </si>
  <si>
    <t>5060402492204</t>
  </si>
  <si>
    <t>42021.09</t>
  </si>
  <si>
    <t>"I" Code Flag Letter - 30x45xcm</t>
  </si>
  <si>
    <t>42021.10</t>
  </si>
  <si>
    <t>"J" Code Flag Letter - 30x45xcm</t>
  </si>
  <si>
    <t>5060402492228</t>
  </si>
  <si>
    <t>42021.11</t>
  </si>
  <si>
    <t>"K" Code Flag Letter - 30x45xcm</t>
  </si>
  <si>
    <t>5060402492235</t>
  </si>
  <si>
    <t>42021.12</t>
  </si>
  <si>
    <t>"L" Code Flag Letter - 30x45xcm</t>
  </si>
  <si>
    <t>5060402492242</t>
  </si>
  <si>
    <t>42021.13</t>
  </si>
  <si>
    <t>"M" Code Flag Letter - 30x45xcm</t>
  </si>
  <si>
    <t>5060402492259</t>
  </si>
  <si>
    <t>42021.14</t>
  </si>
  <si>
    <t>"N" Code Flag Letter - 30x45xcm</t>
  </si>
  <si>
    <t>5060402492266</t>
  </si>
  <si>
    <t>42021.15</t>
  </si>
  <si>
    <t>"O" Code Flag Letter - 30x45xcm</t>
  </si>
  <si>
    <t>5060402492273</t>
  </si>
  <si>
    <t>42021.16</t>
  </si>
  <si>
    <t>"P" Code Flag Letter - 30x45xcm</t>
  </si>
  <si>
    <t>5060402492280</t>
  </si>
  <si>
    <t>42021.17</t>
  </si>
  <si>
    <t>"Q" Code Flag Letter Quarantine 30 x 45cm</t>
  </si>
  <si>
    <t>5060402490040</t>
  </si>
  <si>
    <t>42021.18</t>
  </si>
  <si>
    <t>"R" Code Flag Letter - 30x45xcm</t>
  </si>
  <si>
    <t>5060402492297</t>
  </si>
  <si>
    <t>42021.19</t>
  </si>
  <si>
    <t>"S" Code Flag Letter - 30x45xcm</t>
  </si>
  <si>
    <t>5060402492303</t>
  </si>
  <si>
    <t>42021.20</t>
  </si>
  <si>
    <t>"T" Code Flag Letter - 30x45xcm</t>
  </si>
  <si>
    <t>5060402492310</t>
  </si>
  <si>
    <t>42021.21</t>
  </si>
  <si>
    <t>"U" Code Flag Letter - 30x45xcm</t>
  </si>
  <si>
    <t>5060402492327</t>
  </si>
  <si>
    <t>42021.22</t>
  </si>
  <si>
    <t>"V" Code Flag Letter - 30x45xcm</t>
  </si>
  <si>
    <t>5060402492334</t>
  </si>
  <si>
    <t>42021.23</t>
  </si>
  <si>
    <t>"W" Code Flag Letter - 30x45xcm</t>
  </si>
  <si>
    <t>5060402492341</t>
  </si>
  <si>
    <t>42021.24</t>
  </si>
  <si>
    <t>"X" Code Flag Letter - 30x45xcm</t>
  </si>
  <si>
    <t>5060402492358</t>
  </si>
  <si>
    <t>42021.25</t>
  </si>
  <si>
    <t>"Y" Code Flag Letter - 30x45xcm</t>
  </si>
  <si>
    <t>5060402492365</t>
  </si>
  <si>
    <t>42021.26</t>
  </si>
  <si>
    <t>"Z" Code Flag Letter - 30x45xcm</t>
  </si>
  <si>
    <t>5060402492372</t>
  </si>
  <si>
    <t>42045.0</t>
  </si>
  <si>
    <t>NAVAL Numeral Flag "0"</t>
  </si>
  <si>
    <t>42045.1</t>
  </si>
  <si>
    <t>NAVAL Numeral Flag 1</t>
  </si>
  <si>
    <t>42045.2</t>
  </si>
  <si>
    <t>NAVAL Numeral Flag 2</t>
  </si>
  <si>
    <t>42045.3</t>
  </si>
  <si>
    <t>NAVAL Numeral Flag 3</t>
  </si>
  <si>
    <t>42045.4</t>
  </si>
  <si>
    <t>NAVAL Numeral Flag 4</t>
  </si>
  <si>
    <t>42045.5</t>
  </si>
  <si>
    <t>NAVAL Numeral Flag 5</t>
  </si>
  <si>
    <t>42045.6</t>
  </si>
  <si>
    <t>NAVAL Numeral Flag 6</t>
  </si>
  <si>
    <t>42045.7</t>
  </si>
  <si>
    <t>NAVAL Numeral Flag 7</t>
  </si>
  <si>
    <t>42045.8</t>
  </si>
  <si>
    <t>NAVAL Numeral Flag 8</t>
  </si>
  <si>
    <t>42045.9</t>
  </si>
  <si>
    <t>NAVAL Numeral Flag 9</t>
  </si>
  <si>
    <t>42047.0</t>
  </si>
  <si>
    <t>Numeral Pennant No. 0  (1/2 yard, 26x58cm)</t>
  </si>
  <si>
    <t>5060402490149</t>
  </si>
  <si>
    <t>42047.1</t>
  </si>
  <si>
    <t>Numeral Pennant No. 1 (1/2 yard, 26x58cm)</t>
  </si>
  <si>
    <t>5060402490057</t>
  </si>
  <si>
    <t>42047.11</t>
  </si>
  <si>
    <t>Pennant 1st Substitute</t>
  </si>
  <si>
    <t>5060402494222</t>
  </si>
  <si>
    <t>42047.12</t>
  </si>
  <si>
    <t>Pennant 2nd Substitute</t>
  </si>
  <si>
    <t>5060402491016</t>
  </si>
  <si>
    <t>42047.13</t>
  </si>
  <si>
    <t>Pennant 3rd Substitute</t>
  </si>
  <si>
    <t>42047.14</t>
  </si>
  <si>
    <t>Answering Pennant - 30 x 45cm</t>
  </si>
  <si>
    <t>5060402491054</t>
  </si>
  <si>
    <t>42047.2</t>
  </si>
  <si>
    <t>Numeral Pennant No. 2 (1/2 yard, 26x58cm)</t>
  </si>
  <si>
    <t>5060402490064</t>
  </si>
  <si>
    <t>42047.3</t>
  </si>
  <si>
    <t>Numeral Pennant No. 3 (1/2 yard, 26x58cm)</t>
  </si>
  <si>
    <t>5060402490071</t>
  </si>
  <si>
    <t>42047.4</t>
  </si>
  <si>
    <t>Numeral Pennant No. 4 (1/2 yard, 26x58cm)</t>
  </si>
  <si>
    <t>5060402490088</t>
  </si>
  <si>
    <t>42047.5</t>
  </si>
  <si>
    <t>Numeral Pennant No. 5  (1/2 yard, 26x58cm)</t>
  </si>
  <si>
    <t>5060402490095</t>
  </si>
  <si>
    <t>42047.6</t>
  </si>
  <si>
    <t>Numeral Pennant No. 6  (1/2 yard, 26x58cm)</t>
  </si>
  <si>
    <t>5060402490101</t>
  </si>
  <si>
    <t>42047.7</t>
  </si>
  <si>
    <t>Numeral Pennant No. 7  (1/2 yard, 26x58cm)</t>
  </si>
  <si>
    <t>5060402490118</t>
  </si>
  <si>
    <t>42047.8</t>
  </si>
  <si>
    <t>Numeral Pennant No. 8 (1/2 yard, 26x58cm)</t>
  </si>
  <si>
    <t>5060402490125</t>
  </si>
  <si>
    <t>42047.9</t>
  </si>
  <si>
    <t>Numeral Pennant No. 9  (1/2 yard, 26x58cm)</t>
  </si>
  <si>
    <t>5060402490132</t>
  </si>
  <si>
    <t>42060</t>
  </si>
  <si>
    <t>Sewn Red Ensign 3/4 Yard (40 x 68.5cm)</t>
  </si>
  <si>
    <t>5060402490156</t>
  </si>
  <si>
    <t>42063</t>
  </si>
  <si>
    <t>Sewn Red Ensign 1 Yard (46 x 91.5cm)</t>
  </si>
  <si>
    <t>5060402490163</t>
  </si>
  <si>
    <t>42066</t>
  </si>
  <si>
    <t>Sewn Red Ensign 1+1/4 Yard (58 x 114.5cm)</t>
  </si>
  <si>
    <t>5060402490170</t>
  </si>
  <si>
    <t>42069</t>
  </si>
  <si>
    <t>Sewn Red Ensign 1+1/2 Yard (68.5 x 137cm)</t>
  </si>
  <si>
    <t>5060402490187</t>
  </si>
  <si>
    <t>42072</t>
  </si>
  <si>
    <t>Sewn Red Ensign 2 Yards (91.5cm x 182.5cm)</t>
  </si>
  <si>
    <t>5060402490194</t>
  </si>
  <si>
    <t>42088</t>
  </si>
  <si>
    <t>Printed Red Ensign 1/3 Yard (20cm x 30cm)</t>
  </si>
  <si>
    <t>42090</t>
  </si>
  <si>
    <t>Printed Red Ensign 1/2 Yard (30 x 45cm)</t>
  </si>
  <si>
    <t>42093</t>
  </si>
  <si>
    <t>Printed Red Ensign 3/4 Yard (40 x 68.5cm)</t>
  </si>
  <si>
    <t>5060402491061</t>
  </si>
  <si>
    <t>42096</t>
  </si>
  <si>
    <t>Printed Red Ensign 1 Yard (46cm x 91.5cm)</t>
  </si>
  <si>
    <t>5060402491078</t>
  </si>
  <si>
    <t>42099</t>
  </si>
  <si>
    <t>Printed Red Ensign 1+1/4 Yard (58cm x 114.5cm)</t>
  </si>
  <si>
    <t>5060402491085</t>
  </si>
  <si>
    <t>42102</t>
  </si>
  <si>
    <t>Printed Red Ensign 1+1/2 Yard (68.5 x 137cm)</t>
  </si>
  <si>
    <t>5060402490248</t>
  </si>
  <si>
    <t>42105</t>
  </si>
  <si>
    <t>Sewn BLUE Ensign 1 Yard (46 x 91.5cm) with Toggle</t>
  </si>
  <si>
    <t>5060402490255</t>
  </si>
  <si>
    <t>42106</t>
  </si>
  <si>
    <t>Sewn BLUE Ensign 1+1/4 Yard (58 x114.5cm) with Toggle</t>
  </si>
  <si>
    <t>5060402490262</t>
  </si>
  <si>
    <t>42107</t>
  </si>
  <si>
    <t>Sewn BLUE Ensign 1+1/2 Yard (68.5 x 137cm) with Toggle</t>
  </si>
  <si>
    <t>5060402490279</t>
  </si>
  <si>
    <t>42108</t>
  </si>
  <si>
    <t>Sewn BLUE Ensign 2 Yards (91.5 x 182.5cm) with Toggle NS</t>
  </si>
  <si>
    <t>5060402490286</t>
  </si>
  <si>
    <t>42110</t>
  </si>
  <si>
    <t>Devon Flag 30 x 45cm</t>
  </si>
  <si>
    <t>5060402490293</t>
  </si>
  <si>
    <t>42113</t>
  </si>
  <si>
    <t>Dorset Flag 30 x 45cm</t>
  </si>
  <si>
    <t>5060402490309</t>
  </si>
  <si>
    <t>42120</t>
  </si>
  <si>
    <t>Cornwall Flag 30 x 45cm</t>
  </si>
  <si>
    <t>5060402490316</t>
  </si>
  <si>
    <t>42130</t>
  </si>
  <si>
    <t>Isle of Man 30 x 45cm</t>
  </si>
  <si>
    <t>5060402490323</t>
  </si>
  <si>
    <t>42133</t>
  </si>
  <si>
    <t>Isles of Scilly 30 x 45cm</t>
  </si>
  <si>
    <t>5060402490330</t>
  </si>
  <si>
    <t>42150</t>
  </si>
  <si>
    <t>Scottish Lion Rampant Flag 30 x 45cm</t>
  </si>
  <si>
    <t>5060402490347</t>
  </si>
  <si>
    <t>42152</t>
  </si>
  <si>
    <t>England - St. Georges Flag 30 x 45cm</t>
  </si>
  <si>
    <t>5060402490354</t>
  </si>
  <si>
    <t>42154</t>
  </si>
  <si>
    <t>Jersey Courtesy Flag 30 x 45cm</t>
  </si>
  <si>
    <t>5060402490361</t>
  </si>
  <si>
    <t>42155</t>
  </si>
  <si>
    <t>Jersey Red Ensign 30 x 45cm  (Mercantile)</t>
  </si>
  <si>
    <t>5060402490378</t>
  </si>
  <si>
    <t>42156</t>
  </si>
  <si>
    <t>Guernsey Courtesy Flag 30 x 45cm</t>
  </si>
  <si>
    <t>5060402490385</t>
  </si>
  <si>
    <t>42157</t>
  </si>
  <si>
    <t>Guernsey Red Ensign 30x45cm  (Mercantile)*</t>
  </si>
  <si>
    <t>5060402490392</t>
  </si>
  <si>
    <t>42157.1</t>
  </si>
  <si>
    <t>Guernsey Red Ensign 1 Yard  (Mercantile) NS*</t>
  </si>
  <si>
    <t>42158</t>
  </si>
  <si>
    <t>Alderney Courtesy Flag 30 x 45cm</t>
  </si>
  <si>
    <t>5060402490408</t>
  </si>
  <si>
    <t>42159</t>
  </si>
  <si>
    <t>Gibralta Courtesy Flag 30 x 45cm</t>
  </si>
  <si>
    <t>5060402490415</t>
  </si>
  <si>
    <t>42160</t>
  </si>
  <si>
    <t>Northern Ireland Flag 30 x 45cm</t>
  </si>
  <si>
    <t>5060402490422</t>
  </si>
  <si>
    <t>42162</t>
  </si>
  <si>
    <t>Welsh Dragon Flag 30 x 45cm</t>
  </si>
  <si>
    <t>5060402490439</t>
  </si>
  <si>
    <t>42164</t>
  </si>
  <si>
    <t>Scotland St. Andrew Flag 30 x 45cm</t>
  </si>
  <si>
    <t>5060402490446</t>
  </si>
  <si>
    <t>42166</t>
  </si>
  <si>
    <t>Scotland St. Andrew Flag - Sewn - 30 x 45cm (Saltire)</t>
  </si>
  <si>
    <t>5060402491009</t>
  </si>
  <si>
    <t>42181</t>
  </si>
  <si>
    <t>Basque Courtesy Flag 30 x 45cm*</t>
  </si>
  <si>
    <t>42185</t>
  </si>
  <si>
    <t>Breton Courtesy Flag (Brittany) 30 x 45cm</t>
  </si>
  <si>
    <t>5060402490453</t>
  </si>
  <si>
    <t>42190</t>
  </si>
  <si>
    <t>Normandy Courtesy Flag 30 x 45cm</t>
  </si>
  <si>
    <t>5060402490460</t>
  </si>
  <si>
    <t>42196</t>
  </si>
  <si>
    <t>Albania Courtesy Flag 30 x 45cm</t>
  </si>
  <si>
    <t>5060402490477</t>
  </si>
  <si>
    <t>42200</t>
  </si>
  <si>
    <t>Canada Courtesy Flag 30 x 45cm</t>
  </si>
  <si>
    <t>5060402490484</t>
  </si>
  <si>
    <t>42203</t>
  </si>
  <si>
    <t>Corsica Courtesy Flag 30 x 45cm</t>
  </si>
  <si>
    <t>5060402490491</t>
  </si>
  <si>
    <t>42206</t>
  </si>
  <si>
    <t>Croatia Courtesy Flag 30 x 45cm</t>
  </si>
  <si>
    <t>5060402490507</t>
  </si>
  <si>
    <t>42209</t>
  </si>
  <si>
    <t>Cyprus Courtesy Flag 30 x 45cm</t>
  </si>
  <si>
    <t>5060402490514</t>
  </si>
  <si>
    <t>42212</t>
  </si>
  <si>
    <t>Belgium Courtesy Flag 30 x 45cm</t>
  </si>
  <si>
    <t>5060402490521</t>
  </si>
  <si>
    <t>42215</t>
  </si>
  <si>
    <t>Denmark Courtesy Flag 30 x 45cm</t>
  </si>
  <si>
    <t>5060402490538</t>
  </si>
  <si>
    <t>42217</t>
  </si>
  <si>
    <t>Estonia Courtesy Flag 30 x 45cm</t>
  </si>
  <si>
    <t>5060402490545</t>
  </si>
  <si>
    <t>42221</t>
  </si>
  <si>
    <t>European Union Flag 30 x 45cm</t>
  </si>
  <si>
    <t>5060402490569</t>
  </si>
  <si>
    <t>42224</t>
  </si>
  <si>
    <t>Finland Courtesy Flag 30 x 45cm</t>
  </si>
  <si>
    <t>5060402490576</t>
  </si>
  <si>
    <t>42227</t>
  </si>
  <si>
    <t>France Courtesy Flag 30 x 45cm</t>
  </si>
  <si>
    <t>5060402490583</t>
  </si>
  <si>
    <t>42230</t>
  </si>
  <si>
    <t>Greece Courtesy Flag 30 x 45cm</t>
  </si>
  <si>
    <t>5060402490590</t>
  </si>
  <si>
    <t>42231</t>
  </si>
  <si>
    <t>Greenland Courtesy Flag 30 x 45cm</t>
  </si>
  <si>
    <t>42233</t>
  </si>
  <si>
    <t>Germany Courtesy Flag 30 x 45cm</t>
  </si>
  <si>
    <t>5060402490606</t>
  </si>
  <si>
    <t>42234</t>
  </si>
  <si>
    <t>Honduras Courtesy Flag 30 x 45cm*</t>
  </si>
  <si>
    <t>42235</t>
  </si>
  <si>
    <t>Iceland Courtesy Flag 30 x 45cm</t>
  </si>
  <si>
    <t>42236</t>
  </si>
  <si>
    <t>Ireland Courtesy Flag 30 x 45cm</t>
  </si>
  <si>
    <t>5060402490613</t>
  </si>
  <si>
    <t>42238</t>
  </si>
  <si>
    <t>Israel Courtesy Flag 30 x 45cm*</t>
  </si>
  <si>
    <t>5060402490620</t>
  </si>
  <si>
    <t>42239</t>
  </si>
  <si>
    <t>Italy Courtesy Flag 30 x 45cm</t>
  </si>
  <si>
    <t>5060402490637</t>
  </si>
  <si>
    <t>42240</t>
  </si>
  <si>
    <t>Latvia Courtesy Flag 30 x 45cm</t>
  </si>
  <si>
    <t>5060402490644</t>
  </si>
  <si>
    <t>42241</t>
  </si>
  <si>
    <t>Lithuania Courtesy Flag 30 x 45cm</t>
  </si>
  <si>
    <t>5060402490651</t>
  </si>
  <si>
    <t>42242</t>
  </si>
  <si>
    <t>Netherlands Courtesy Flag 30 x 45cm</t>
  </si>
  <si>
    <t>5060402490668</t>
  </si>
  <si>
    <t>42243</t>
  </si>
  <si>
    <t>Montenegro Courtesy Flag 30 x 45cm</t>
  </si>
  <si>
    <t>5060402490675</t>
  </si>
  <si>
    <t>42244</t>
  </si>
  <si>
    <t>Morocco Courtesy Flag 30 x 45cm</t>
  </si>
  <si>
    <t>5060402490682</t>
  </si>
  <si>
    <t>42245</t>
  </si>
  <si>
    <t>Portugal Courtesy Flag 30 x 45cm</t>
  </si>
  <si>
    <t>5060402490699</t>
  </si>
  <si>
    <t>42246</t>
  </si>
  <si>
    <t>Malta Courtesy Flag 30x 45</t>
  </si>
  <si>
    <t>5060402490798</t>
  </si>
  <si>
    <t>42248</t>
  </si>
  <si>
    <t>Poland Courtesy Flag 30 x 45cm</t>
  </si>
  <si>
    <t>5060402490705</t>
  </si>
  <si>
    <t>42251</t>
  </si>
  <si>
    <t>Norway Courtesy Flag 30 x 45cm</t>
  </si>
  <si>
    <t>5060402490712</t>
  </si>
  <si>
    <t>42253</t>
  </si>
  <si>
    <t>Russia Federation Courtesy Flag 30 x 45cm</t>
  </si>
  <si>
    <t>5060402490729</t>
  </si>
  <si>
    <t>42254</t>
  </si>
  <si>
    <t>Turkey Courtesy Flag 30 x 45cm</t>
  </si>
  <si>
    <t>5060402490736</t>
  </si>
  <si>
    <t>42257</t>
  </si>
  <si>
    <t>Slovenia Courtesy Flag 30 x 45cm</t>
  </si>
  <si>
    <t>5060402490743</t>
  </si>
  <si>
    <t>42260</t>
  </si>
  <si>
    <t>Switzerland Courtesy Flag 30 x 45cm</t>
  </si>
  <si>
    <t>5060402490750</t>
  </si>
  <si>
    <t>42263</t>
  </si>
  <si>
    <t>Sweden Courtesy Flag 30 x 45cm</t>
  </si>
  <si>
    <t>5060402490767</t>
  </si>
  <si>
    <t>42266</t>
  </si>
  <si>
    <t>Spain Courtesy Flag 30 x 45cm</t>
  </si>
  <si>
    <t>5060402490774</t>
  </si>
  <si>
    <t>42272</t>
  </si>
  <si>
    <t>South Africa Courtesy Flag 30 x 45cm</t>
  </si>
  <si>
    <t>5060402490781</t>
  </si>
  <si>
    <t>42276</t>
  </si>
  <si>
    <t>Tunisia Courtesy Flag 30 x 45cm</t>
  </si>
  <si>
    <t>42278</t>
  </si>
  <si>
    <t>USA Courtesy Flag 30 x 45cm</t>
  </si>
  <si>
    <t>42292</t>
  </si>
  <si>
    <t>Sewn Union Jack Flag 3/4 Yard (40 x 68.5cm)</t>
  </si>
  <si>
    <t>5060402490804</t>
  </si>
  <si>
    <t>42294</t>
  </si>
  <si>
    <t>Sewn Union Jack Flag 1 Yard (46 x 91.5cm)</t>
  </si>
  <si>
    <t>5060402490811</t>
  </si>
  <si>
    <t>42296</t>
  </si>
  <si>
    <t>Sewn Union Jack Flag 1 + 1/4 Yard (58 x 114.5cm)</t>
  </si>
  <si>
    <t>5060402490828</t>
  </si>
  <si>
    <t>42298</t>
  </si>
  <si>
    <t>Sewn Union Jack Flag 1 + 1/2 Yard (68.5 x 137cm)</t>
  </si>
  <si>
    <t>5060402490835</t>
  </si>
  <si>
    <t>42300</t>
  </si>
  <si>
    <t>Sewn Union Jack Flag 2 Yards (91.5 x 182.5cm)</t>
  </si>
  <si>
    <t>5060402490842</t>
  </si>
  <si>
    <t>42302</t>
  </si>
  <si>
    <t>Sewn Union Jack Flag 2 1/2 Yard (114.5 x 229cm)</t>
  </si>
  <si>
    <t>5060402490859</t>
  </si>
  <si>
    <t>42310</t>
  </si>
  <si>
    <t>Sewn Ireland Flag 1 + 1/2 Yard (68.5 x 137cm)*</t>
  </si>
  <si>
    <t>42330.2</t>
  </si>
  <si>
    <t>Jolly Roger Flag 30 x 45cm</t>
  </si>
  <si>
    <t>5060402490958</t>
  </si>
  <si>
    <t>42330.3</t>
  </si>
  <si>
    <t>Jolly Roger Flag 40 x 60cm</t>
  </si>
  <si>
    <t>5060402490965</t>
  </si>
  <si>
    <t>42332</t>
  </si>
  <si>
    <t>Wife on Board Flag 30 x 45cm*</t>
  </si>
  <si>
    <t>5060402490972</t>
  </si>
  <si>
    <t>42334</t>
  </si>
  <si>
    <t>Drinking Cocktails Flag 30 x 45cm*</t>
  </si>
  <si>
    <t>5060402490989</t>
  </si>
  <si>
    <t>42336</t>
  </si>
  <si>
    <t>Drinking Beer Flag 30 x 45cm</t>
  </si>
  <si>
    <t>5060402490996</t>
  </si>
  <si>
    <t>42350</t>
  </si>
  <si>
    <t>Spare Toggle</t>
  </si>
  <si>
    <t>43019</t>
  </si>
  <si>
    <t>Blaster Horn</t>
  </si>
  <si>
    <t>HU</t>
  </si>
  <si>
    <t>43104</t>
  </si>
  <si>
    <t>Air Zound Bike Horn</t>
  </si>
  <si>
    <t>775904423117</t>
  </si>
  <si>
    <t>43110</t>
  </si>
  <si>
    <t>Ecoblast Metal Air Horn and Pump</t>
  </si>
  <si>
    <t>775904019655</t>
  </si>
  <si>
    <t>43112</t>
  </si>
  <si>
    <t>Aquamate Solar Still</t>
  </si>
  <si>
    <t>5060259930188</t>
  </si>
  <si>
    <t>43200</t>
  </si>
  <si>
    <t>Pulling Winch - DL600A -  600 lb/272 kg</t>
  </si>
  <si>
    <t>085077141252</t>
  </si>
  <si>
    <t>43202</t>
  </si>
  <si>
    <t>Pulling Winch - DL900A - 900 lb/408kg*</t>
  </si>
  <si>
    <t>085077150025</t>
  </si>
  <si>
    <t>43204</t>
  </si>
  <si>
    <t>Pulling Winch - DL1100A - 1100 lb/499kg</t>
  </si>
  <si>
    <t>085077151039</t>
  </si>
  <si>
    <t>43206</t>
  </si>
  <si>
    <t>Pulling Winch - DL1300A - 1300 lb/590kg*</t>
  </si>
  <si>
    <t>085077143621</t>
  </si>
  <si>
    <t>43208</t>
  </si>
  <si>
    <t>Pulling Winch - DL1402A - 1400 lb/635kg</t>
  </si>
  <si>
    <t>085077153033</t>
  </si>
  <si>
    <t>43209.1</t>
  </si>
  <si>
    <t>Pulling Winches - DL1402A,  No Retail Box, Pallet Quantity Only*</t>
  </si>
  <si>
    <t>43209.2</t>
  </si>
  <si>
    <t>43210</t>
  </si>
  <si>
    <t>Pulling Winch - DL1602A - 1600 lb/726kg</t>
  </si>
  <si>
    <t>085077145274</t>
  </si>
  <si>
    <t>43212</t>
  </si>
  <si>
    <t>Pulling Winch - DL1802A - 1800 lb/817kg</t>
  </si>
  <si>
    <t>085077146271</t>
  </si>
  <si>
    <t>43216</t>
  </si>
  <si>
    <t>Pulling Winch - DL2000A - 2000 lb/907kg</t>
  </si>
  <si>
    <t>085077147254</t>
  </si>
  <si>
    <t>43217</t>
  </si>
  <si>
    <t>Pulling Winch - DL2000AB hand Brake 10m Strap - No Retail Box, Pallet Quantity Only</t>
  </si>
  <si>
    <t>43217.1</t>
  </si>
  <si>
    <t>43218</t>
  </si>
  <si>
    <t>Pulling Winch - DL2500A - 2500 lb/1134kg*</t>
  </si>
  <si>
    <t>085077148251</t>
  </si>
  <si>
    <t>43220</t>
  </si>
  <si>
    <t>Pulling Winch - DL2500AB - 2500 lb/1134kg - Hand Brake*</t>
  </si>
  <si>
    <t>085077148305</t>
  </si>
  <si>
    <t>43220.1</t>
  </si>
  <si>
    <t>43220.2</t>
  </si>
  <si>
    <t>Pulling Winches DLB2500AB with 10m Strap - Pallet quantities Only</t>
  </si>
  <si>
    <t>43222</t>
  </si>
  <si>
    <t>Pulling Winch - DL3200A - 3200 lb/1452kg</t>
  </si>
  <si>
    <t>085077154405</t>
  </si>
  <si>
    <t>43224</t>
  </si>
  <si>
    <t>Pulling Winch - DL3500B - 3500 lb/1588kg - Hand Brake</t>
  </si>
  <si>
    <t>085077148817</t>
  </si>
  <si>
    <t>43229</t>
  </si>
  <si>
    <t>Pulling Winch - DLx1500FC Full Cover 20ft Strap &amp; Hook</t>
  </si>
  <si>
    <t>43240</t>
  </si>
  <si>
    <t>Brake Winch - DLB800AG - 800 lb/363kg</t>
  </si>
  <si>
    <t>085077149104</t>
  </si>
  <si>
    <t>43242</t>
  </si>
  <si>
    <t>Brake Winch - DLB1200AG - 1200 lb/545kg</t>
  </si>
  <si>
    <t>085077149302</t>
  </si>
  <si>
    <t>43244</t>
  </si>
  <si>
    <t>Brake Winch - DLB1500AG - 1500 lb/680kg</t>
  </si>
  <si>
    <t>085077149609</t>
  </si>
  <si>
    <t>43246</t>
  </si>
  <si>
    <t>Brake Winch - DLB2000AG - 2000 lb/907kg</t>
  </si>
  <si>
    <t>085077147568</t>
  </si>
  <si>
    <t>43248</t>
  </si>
  <si>
    <t>Brake Winch - B1200G - Heavy Duty - 1200 lb/545kg</t>
  </si>
  <si>
    <t>085077149098</t>
  </si>
  <si>
    <t>43250</t>
  </si>
  <si>
    <t>Brake Winch - B1500G - Heavy Duty - 1500 lb/680kg</t>
  </si>
  <si>
    <t>085077149296</t>
  </si>
  <si>
    <t>43257</t>
  </si>
  <si>
    <t>Brake Winch - B2500G - Heavy Duty 2500lb/1134kg</t>
  </si>
  <si>
    <t>085077149579</t>
  </si>
  <si>
    <t>43274</t>
  </si>
  <si>
    <t>Worm Gear Winch -  WG1500 (Standard Drum) - 1500 lb/681kg</t>
  </si>
  <si>
    <t>085077109504</t>
  </si>
  <si>
    <t>43276</t>
  </si>
  <si>
    <t>Worm Gear Winch - WG1500SR (Split Reel) - 1500 lb/681kg</t>
  </si>
  <si>
    <t>085077109528</t>
  </si>
  <si>
    <t>43278</t>
  </si>
  <si>
    <t>Worm Gear Winch - WG2000 (Standard Drum) - 2000 lb/908kg</t>
  </si>
  <si>
    <t>085077109702</t>
  </si>
  <si>
    <t>43280</t>
  </si>
  <si>
    <t>Worm Gear Winch - WG2000HEX (Standard/Hex Driven)- 908kg</t>
  </si>
  <si>
    <t>085077110012</t>
  </si>
  <si>
    <t>43281</t>
  </si>
  <si>
    <t>Worm Gear Winch WG2000STRAP Std. Drive, Strap Reel, Black</t>
  </si>
  <si>
    <t>085077110029</t>
  </si>
  <si>
    <t>43286</t>
  </si>
  <si>
    <t>Worm Gear Winch - WG2000SLD (Split Reel, Loop Driven) 2000lb*</t>
  </si>
  <si>
    <t>43320</t>
  </si>
  <si>
    <t>Tongue Jack - 6400 Swivel Jockey Wheel  6" Wheel, 10" Travel</t>
  </si>
  <si>
    <t>085077224573</t>
  </si>
  <si>
    <t>43322</t>
  </si>
  <si>
    <t>Tongue Jack - 6623 Side Wind Jack, Foot,  15" Travel</t>
  </si>
  <si>
    <t>085077226888</t>
  </si>
  <si>
    <t>43360</t>
  </si>
  <si>
    <t>9-1/2" Pulling Winch Handle &amp; Nut for DL1602, DL1802- 6319*</t>
  </si>
  <si>
    <t>10085077703235</t>
  </si>
  <si>
    <t>43360.1</t>
  </si>
  <si>
    <t>9-1/2" Pulling Winch Handle &amp; Nut for DL1400, DL1402 - 6318*</t>
  </si>
  <si>
    <t>43361</t>
  </si>
  <si>
    <t>7" Handle for Single Speed Hand Winch &amp; Lock Nut*</t>
  </si>
  <si>
    <t>43362</t>
  </si>
  <si>
    <t>9-1/2" Quick-Attach Winch Handle - 6322</t>
  </si>
  <si>
    <t>43364</t>
  </si>
  <si>
    <t>Winch Strap &amp; Hook 6m - 6249</t>
  </si>
  <si>
    <t>08507724209</t>
  </si>
  <si>
    <t>43365</t>
  </si>
  <si>
    <t>Winch Strap &amp; Hook 7.5m - 6250</t>
  </si>
  <si>
    <t>085077242485</t>
  </si>
  <si>
    <t>43368</t>
  </si>
  <si>
    <t>Cable &amp; Hook 5.5mm x 7.5m - 6361</t>
  </si>
  <si>
    <t>085077240474</t>
  </si>
  <si>
    <t>43371</t>
  </si>
  <si>
    <t>Spares Rope/Cable Clamp - 6285</t>
  </si>
  <si>
    <t>085077243505</t>
  </si>
  <si>
    <t>43381</t>
  </si>
  <si>
    <t>Hardware Kit DLB 204364 spring, 205033 nut, 5243506 clamp</t>
  </si>
  <si>
    <t>43382</t>
  </si>
  <si>
    <t>Spares Brake Spring Kit - 6379</t>
  </si>
  <si>
    <t>085077703160</t>
  </si>
  <si>
    <t>43383.1</t>
  </si>
  <si>
    <t>Freewheel Kit Part 1 - Lockout Lever -DLB800AG/1200AG/1500AG</t>
  </si>
  <si>
    <t>43383.2</t>
  </si>
  <si>
    <t>Handle Spring 204364 - DLB Series</t>
  </si>
  <si>
    <t>43383.3</t>
  </si>
  <si>
    <t>Freewheel Kit Part 3 - Lever Spacer - DLB800AG/1200AG/1500AG</t>
  </si>
  <si>
    <t>43384</t>
  </si>
  <si>
    <t>Ratchet Repair Kit for 600A, 900A, 1100A &amp; 1310A - 6290A</t>
  </si>
  <si>
    <t>43384.1</t>
  </si>
  <si>
    <t>Ratchet Repair Kit for DL1402 - DL1602A - 6291A</t>
  </si>
  <si>
    <t>43384.2</t>
  </si>
  <si>
    <t>Ratchet Repair Kit for 1800A - DL3200A - 6294A</t>
  </si>
  <si>
    <t>43391</t>
  </si>
  <si>
    <t>Brake Pads for B2500g</t>
  </si>
  <si>
    <t>44005</t>
  </si>
  <si>
    <t>Superpump Syphon Pump</t>
  </si>
  <si>
    <t>44006</t>
  </si>
  <si>
    <t>Superpump Large</t>
  </si>
  <si>
    <t>8711497609608</t>
  </si>
  <si>
    <t>44010</t>
  </si>
  <si>
    <t>Water Blocker Funnel F8 - Large</t>
  </si>
  <si>
    <t>079976681100</t>
  </si>
  <si>
    <t>44011</t>
  </si>
  <si>
    <t>Water Blocker Funnel F3 - Medium</t>
  </si>
  <si>
    <t>079976681605</t>
  </si>
  <si>
    <t>44013</t>
  </si>
  <si>
    <t>Water Blocker Funnel F1 - Small</t>
  </si>
  <si>
    <t>079976681445</t>
  </si>
  <si>
    <t>44016</t>
  </si>
  <si>
    <t>Tight Spot Flexible Funnel*</t>
  </si>
  <si>
    <t>079976107167</t>
  </si>
  <si>
    <t>44019</t>
  </si>
  <si>
    <t>Super QuickFill Funnel*</t>
  </si>
  <si>
    <t>079976107143</t>
  </si>
  <si>
    <t>44025.1</t>
  </si>
  <si>
    <t>Helmsmate Basic Model B</t>
  </si>
  <si>
    <t>722024300064</t>
  </si>
  <si>
    <t>44025.2</t>
  </si>
  <si>
    <t>Helmsmate Extendable Model S</t>
  </si>
  <si>
    <t>722024300026</t>
  </si>
  <si>
    <t>44025.3</t>
  </si>
  <si>
    <t>Helmsmate Universal Stainless Steel Joint- Model U</t>
  </si>
  <si>
    <t>722024316584</t>
  </si>
  <si>
    <t>44070</t>
  </si>
  <si>
    <t>StingRay AIRO Hydrofoil, 2-Piece, 4 Drill Installation, Black</t>
  </si>
  <si>
    <t>096144016052</t>
  </si>
  <si>
    <t>44077</t>
  </si>
  <si>
    <t>StingRay Classic 2 Junior Hydrofoil, 4 Drill Installation, Black</t>
  </si>
  <si>
    <t>096144000174</t>
  </si>
  <si>
    <t>44086</t>
  </si>
  <si>
    <t>StingRay Classic 2 Senior Hydrofoil, 4 Drill Installation, Black</t>
  </si>
  <si>
    <t>096144000143</t>
  </si>
  <si>
    <t>44090</t>
  </si>
  <si>
    <t>StingRay StarFire Hydrofoil, No/Optional Drill, Black</t>
  </si>
  <si>
    <t>096144001256</t>
  </si>
  <si>
    <t>44098</t>
  </si>
  <si>
    <t>StingRay XR4 Senior Hydrofoil, No Drill, Black</t>
  </si>
  <si>
    <t>096144000112</t>
  </si>
  <si>
    <t>45040</t>
  </si>
  <si>
    <t>Yacht Padlock 30mm</t>
  </si>
  <si>
    <t>4003482354612</t>
  </si>
  <si>
    <t>45042</t>
  </si>
  <si>
    <t>Yacht Padlock 30mm 3 Pack (keyed alike)</t>
  </si>
  <si>
    <t>4003482354919</t>
  </si>
  <si>
    <t>45044</t>
  </si>
  <si>
    <t>Yacht Padlock 40mm</t>
  </si>
  <si>
    <t>4003482354711</t>
  </si>
  <si>
    <t>45046</t>
  </si>
  <si>
    <t>Yacht Padlock 40mm 2 Pack (keyed alike)</t>
  </si>
  <si>
    <t>4003482355015</t>
  </si>
  <si>
    <t>45048</t>
  </si>
  <si>
    <t>Yacht Padlock 50mm</t>
  </si>
  <si>
    <t>4003482354810</t>
  </si>
  <si>
    <t>45050</t>
  </si>
  <si>
    <t>Atlantic Long Shackle Padlock 40mm</t>
  </si>
  <si>
    <t>4003482104217</t>
  </si>
  <si>
    <t>45053</t>
  </si>
  <si>
    <t>Sterling 8mm Double Loop Cable 2.5m - 825C</t>
  </si>
  <si>
    <t>5016567015956</t>
  </si>
  <si>
    <t>45056</t>
  </si>
  <si>
    <t>Sterling 8mm Double Loop Cable 5m - 850C</t>
  </si>
  <si>
    <t>5016567015963</t>
  </si>
  <si>
    <t>45058</t>
  </si>
  <si>
    <t>Sterling 12mm Double Loop Cable 4.5m - 124C</t>
  </si>
  <si>
    <t>5016567012504</t>
  </si>
  <si>
    <t>45102</t>
  </si>
  <si>
    <t>Flex Dinghy Rings</t>
  </si>
  <si>
    <t>7350101860021</t>
  </si>
  <si>
    <t>45125</t>
  </si>
  <si>
    <t>Pontoon Link - Pucks for Inflatable Sponsons Re Dinghy Rings NS</t>
  </si>
  <si>
    <t>Swift Attach 9" Large Center Fin for iSUP (Black)</t>
  </si>
  <si>
    <t>Kayak High-back Seat with EVA cushion (for all kayaks except BETTA)</t>
  </si>
  <si>
    <t>46000.9500270</t>
  </si>
  <si>
    <t>SS23-24 SAFS  fin base</t>
  </si>
  <si>
    <t>All advanced</t>
  </si>
  <si>
    <t>46012</t>
  </si>
  <si>
    <t>6954521608020</t>
  </si>
  <si>
    <t>46066</t>
  </si>
  <si>
    <t>Aqua Marina BlueDrive S Power Fin</t>
  </si>
  <si>
    <t>6954521629483</t>
  </si>
  <si>
    <t>46074</t>
  </si>
  <si>
    <t>6954521636443</t>
  </si>
  <si>
    <t>46093</t>
  </si>
  <si>
    <t>Glow - All-around iSUP with Ambient Light System, 3.15m/15cm, with safety leash</t>
  </si>
  <si>
    <t>6954521608297</t>
  </si>
  <si>
    <t>46097</t>
  </si>
  <si>
    <t>Breeze (Silver Tree) - All-around iSUP, 3m/12cm, with aluminum SPORTS III paddle and safety leash</t>
  </si>
  <si>
    <t>6954521607771</t>
  </si>
  <si>
    <t>46101</t>
  </si>
  <si>
    <t>Vapor (Aqua Splash) - All-around iSUP, 3.15m/15cm, with aluminum SPORTS III paddle and safety leash</t>
  </si>
  <si>
    <t>46105</t>
  </si>
  <si>
    <t>Fusion (Before Sunset) - All-around iSUP, 3.3m/15cm, with aluminum SPORTS III paddle and safety leash</t>
  </si>
  <si>
    <t>6954521607795</t>
  </si>
  <si>
    <t>46109</t>
  </si>
  <si>
    <t>Monster (Sky Glider) - All-around iSUP, 3.66m/15cm, with aluminum SPORTS III paddle and safety leash</t>
  </si>
  <si>
    <t>6954521607801</t>
  </si>
  <si>
    <t>46121</t>
  </si>
  <si>
    <t>Aqua Marina Beast (Aqua Splash) - iSUP- W/ Hybrid Paddle</t>
  </si>
  <si>
    <t>6954521607832</t>
  </si>
  <si>
    <t>46125</t>
  </si>
  <si>
    <t>Aqua Marina Magma (Earth Wave) - iSUP- W/ Hybrid Paddle</t>
  </si>
  <si>
    <t>6954521607849</t>
  </si>
  <si>
    <t>46129</t>
  </si>
  <si>
    <t>Aqua Marina Atlas (Sky Glider) -  iSUP- W/ Hybrid Paddle</t>
  </si>
  <si>
    <t>6954521607856</t>
  </si>
  <si>
    <t>46137</t>
  </si>
  <si>
    <t>6954521607870</t>
  </si>
  <si>
    <t>46141</t>
  </si>
  <si>
    <t>Aqua Marina Hyper 11' 6" (Navy)- iSUP- W/ Coil Leash</t>
  </si>
  <si>
    <t>6954521607887</t>
  </si>
  <si>
    <t>46145</t>
  </si>
  <si>
    <t>Aqua Marina Hyper 12' 6" (Navy)- iSUP- W/ Coil Leash</t>
  </si>
  <si>
    <t>6954521607894</t>
  </si>
  <si>
    <t>46149</t>
  </si>
  <si>
    <t>Super Trip - Family All-around iSUP, 12'6"</t>
  </si>
  <si>
    <t>6954521608235</t>
  </si>
  <si>
    <t>46153</t>
  </si>
  <si>
    <t>Aqua Marina Super Trip Tandem 14' 0" (Family Touring iSUP)</t>
  </si>
  <si>
    <t>6954521608242</t>
  </si>
  <si>
    <t>46161</t>
  </si>
  <si>
    <t>Vibrant 8'0" - Youth All-around iSUP, 2.44m/10cm, with paddle and safety leash</t>
  </si>
  <si>
    <t>6954521608266</t>
  </si>
  <si>
    <t>46165</t>
  </si>
  <si>
    <t>Vibrant Touring 10'0" - Youth Touring iSUP, 3.05m/12cm, with paddle and coil leash</t>
  </si>
  <si>
    <t>6954521608273</t>
  </si>
  <si>
    <t>46173</t>
  </si>
  <si>
    <t>Aqua Marina Race 12' 6" Race iSUP w/ Coil Leash</t>
  </si>
  <si>
    <t>6954521606910</t>
  </si>
  <si>
    <t>46177</t>
  </si>
  <si>
    <t>Aqua Marina Race 14' 0" Race iSUP w/ Coil Leash</t>
  </si>
  <si>
    <t>6954521606927</t>
  </si>
  <si>
    <t>46185</t>
  </si>
  <si>
    <t>Rapid - White water iSUP, 2.89m/15cm, with river leash</t>
  </si>
  <si>
    <t>6954521607214</t>
  </si>
  <si>
    <t>46189</t>
  </si>
  <si>
    <t>Aqua Marina Wave- Surf iSUP W/ Surf Leash</t>
  </si>
  <si>
    <t>6954521607221</t>
  </si>
  <si>
    <t>46205</t>
  </si>
  <si>
    <t>Aqua Marina Mega- Group iSUP- 5.5m</t>
  </si>
  <si>
    <t>6954521605982</t>
  </si>
  <si>
    <t>46322</t>
  </si>
  <si>
    <t>Aqua Marina Memba-330 1 Person Touring Kayak w/ Paddle</t>
  </si>
  <si>
    <t>6954521600215</t>
  </si>
  <si>
    <t>46325</t>
  </si>
  <si>
    <t>Aqua Marina Memba-390 2 Person Touring Kayak w/ Paddle Set</t>
  </si>
  <si>
    <t>6954521600192</t>
  </si>
  <si>
    <t>46328</t>
  </si>
  <si>
    <t>Aqua Marina Steam-312 1 Person Whitewater Kayak</t>
  </si>
  <si>
    <t>6954521600376</t>
  </si>
  <si>
    <t>46331</t>
  </si>
  <si>
    <t>Aqua Marina Steam-412 2 Person Whitewater Kayak</t>
  </si>
  <si>
    <t>6954521600383</t>
  </si>
  <si>
    <t>46340</t>
  </si>
  <si>
    <t>Aqua Marina Tomahawk AIR-K 375- High Pressure Speed Kayak- 1 Person</t>
  </si>
  <si>
    <t>6954521607931</t>
  </si>
  <si>
    <t>46343</t>
  </si>
  <si>
    <t>Aqua Marina Tomahawk AIR-K 440- High Pressure Speed Kayak- 2 Person</t>
  </si>
  <si>
    <t>6954521607948</t>
  </si>
  <si>
    <t>46346</t>
  </si>
  <si>
    <t>Aqua Marina Tomahawk AIR-C- High Pressure Speed Canoe- 2-3 Person</t>
  </si>
  <si>
    <t>6954521608327</t>
  </si>
  <si>
    <t>46370</t>
  </si>
  <si>
    <t>ISLAND Inflatable Air Platform 2.5*1.6m/15cm Thickness, Pump</t>
  </si>
  <si>
    <t>6954521607108</t>
  </si>
  <si>
    <t>46372</t>
  </si>
  <si>
    <t>ISLAND+ "Plus" - Inflatable Air Platform 2.5*1.6m/15cm Thickness, EVA footpad, Pump</t>
  </si>
  <si>
    <t>6954521607115</t>
  </si>
  <si>
    <t>46403</t>
  </si>
  <si>
    <t>AIRCAT Inflatable Catamaran. 2.85m with DWF Air Deck</t>
  </si>
  <si>
    <t>6954521600178</t>
  </si>
  <si>
    <t>46406</t>
  </si>
  <si>
    <t>AIRCAT Inflatable Catamaran. 3.35m with DWF Air Deck</t>
  </si>
  <si>
    <t>6954521606972</t>
  </si>
  <si>
    <t>46409</t>
  </si>
  <si>
    <t>Deluxe U-Type Yacht Tender. 2.5m with DWF Air Deck</t>
  </si>
  <si>
    <t>6954521600147</t>
  </si>
  <si>
    <t>46412</t>
  </si>
  <si>
    <t>Deluxe U-Type Yacht Tender. 2.98m with DWF Air Deck</t>
  </si>
  <si>
    <t>6954521606958</t>
  </si>
  <si>
    <t>46415</t>
  </si>
  <si>
    <t>Deluxe U-Type Yacht Tender 3.5m with DWF Air Deck</t>
  </si>
  <si>
    <t>6954521606965</t>
  </si>
  <si>
    <t>46508</t>
  </si>
  <si>
    <t>Aqua Marina SPORTS III - Adjustable Aluminium iSUP Paddle</t>
  </si>
  <si>
    <t>6954521639222</t>
  </si>
  <si>
    <t>46511</t>
  </si>
  <si>
    <t>Aqua Marina PASTEL (Navy)- Adjustable Fiberglass/Carbon iSUP Paddle</t>
  </si>
  <si>
    <t>6954521639239</t>
  </si>
  <si>
    <t>46517</t>
  </si>
  <si>
    <t>Aqua Marina PASTEL (Purple)- Adjustable Fiberglass/Carbon iSUP Paddle</t>
  </si>
  <si>
    <t>6954521639253</t>
  </si>
  <si>
    <t>46529</t>
  </si>
  <si>
    <t>Aqua Marina Carbon X -Adjustable Carbon iSUP Paddle</t>
  </si>
  <si>
    <t>6954521630168</t>
  </si>
  <si>
    <t>46532</t>
  </si>
  <si>
    <t>Aqua Marina Carbon Y - Adjustable Carbon iSUP Paddle</t>
  </si>
  <si>
    <t>6954521646138</t>
  </si>
  <si>
    <t>46538</t>
  </si>
  <si>
    <t>Aqua Marina KP-1 Adjustable Aluminium Kayak Paddle</t>
  </si>
  <si>
    <t>6954521630786</t>
  </si>
  <si>
    <t>46541</t>
  </si>
  <si>
    <t>Aqua Marina KP-2 Adjustable Fiberglass Kayak Paddle</t>
  </si>
  <si>
    <t>6954521646152</t>
  </si>
  <si>
    <t>46550</t>
  </si>
  <si>
    <t>Aqua Marina CP-1 Adjustable Carbon/Fiberglass Canoe Paddle</t>
  </si>
  <si>
    <t>6954521646183</t>
  </si>
  <si>
    <t>46604</t>
  </si>
  <si>
    <t>Paddle Board Coil Leash 10'/7mm</t>
  </si>
  <si>
    <t>6954521639307</t>
  </si>
  <si>
    <t>46607</t>
  </si>
  <si>
    <t>Paddle Board Surf Leash 9'/6mm</t>
  </si>
  <si>
    <t>6954521630243</t>
  </si>
  <si>
    <t>46610</t>
  </si>
  <si>
    <t>Paddle Board River Leash 9'/7mm</t>
  </si>
  <si>
    <t>6954521630250</t>
  </si>
  <si>
    <t>46702</t>
  </si>
  <si>
    <t>Aqua Marina US Fin box Adaptor for SUP</t>
  </si>
  <si>
    <t>6954521627632</t>
  </si>
  <si>
    <t>46705</t>
  </si>
  <si>
    <t>Aqua Marina SAFS Fin box Adaptor for SUP</t>
  </si>
  <si>
    <t>6954521640181</t>
  </si>
  <si>
    <t>46708</t>
  </si>
  <si>
    <t>6954521639352</t>
  </si>
  <si>
    <t>46713</t>
  </si>
  <si>
    <t>Swift Attach Racing Fin with AM logo (Black)</t>
  </si>
  <si>
    <t>6954521639314</t>
  </si>
  <si>
    <t>46719</t>
  </si>
  <si>
    <t>Swift Attach Large Center Fin for WAVE</t>
  </si>
  <si>
    <t>6954521636337</t>
  </si>
  <si>
    <t>46721</t>
  </si>
  <si>
    <t>Swift Attach Small Side Fin (Left) for WAVE</t>
  </si>
  <si>
    <t>6954521636320</t>
  </si>
  <si>
    <t>46723</t>
  </si>
  <si>
    <t>Swift Attach Small Side Fin (Right) for WAVE</t>
  </si>
  <si>
    <t>6954521636764</t>
  </si>
  <si>
    <t>46729</t>
  </si>
  <si>
    <t>Slide-in Racing fin with AM logo</t>
  </si>
  <si>
    <t>6954521628325</t>
  </si>
  <si>
    <t>46756</t>
  </si>
  <si>
    <t>SUP High Back Seat</t>
  </si>
  <si>
    <t>6954521629643</t>
  </si>
  <si>
    <t>46758</t>
  </si>
  <si>
    <t>6954521640105</t>
  </si>
  <si>
    <t>46762</t>
  </si>
  <si>
    <t>Kayak Anchor Kit</t>
  </si>
  <si>
    <t>6954521619125</t>
  </si>
  <si>
    <t>47038</t>
  </si>
  <si>
    <t>Sea Band - Pair</t>
  </si>
  <si>
    <t>5015259005121</t>
  </si>
  <si>
    <t>47041</t>
  </si>
  <si>
    <t>Sea Band - Children - mixed colours</t>
  </si>
  <si>
    <t>5015259005138</t>
  </si>
  <si>
    <t>48100</t>
  </si>
  <si>
    <t>Duracell Plus 100% AA 1.5v 4 Pack</t>
  </si>
  <si>
    <t>5000394140851</t>
  </si>
  <si>
    <t>BE</t>
  </si>
  <si>
    <t>48103</t>
  </si>
  <si>
    <t>Duracell Plus 100% AAA 1.5v 4 Pack</t>
  </si>
  <si>
    <t>5000394141117</t>
  </si>
  <si>
    <t>48106</t>
  </si>
  <si>
    <t>Duracell Plus 100%  C Cell 1.5v 2 Pack</t>
  </si>
  <si>
    <t>5000394141827</t>
  </si>
  <si>
    <t>48109</t>
  </si>
  <si>
    <t>Duracell Plus 100%  D Cell 1.5v 2 Pack</t>
  </si>
  <si>
    <t>5000394141988</t>
  </si>
  <si>
    <t>48112</t>
  </si>
  <si>
    <t>Duracell 9v Single Pack</t>
  </si>
  <si>
    <t>5000394142190</t>
  </si>
  <si>
    <t>48115</t>
  </si>
  <si>
    <t>Duracell 12v Twin Pack MN21 - Box of 10</t>
  </si>
  <si>
    <t>5000394203969</t>
  </si>
  <si>
    <t>48160</t>
  </si>
  <si>
    <t>Duracell  LR1 1.5v Twin Pack</t>
  </si>
  <si>
    <t>5000394203983</t>
  </si>
  <si>
    <t>48202</t>
  </si>
  <si>
    <t>Marine 16 Diesel Bug Test Kit</t>
  </si>
  <si>
    <t>48205</t>
  </si>
  <si>
    <t>Marine 16 Diesel Bug Treatment 100ml</t>
  </si>
  <si>
    <t>48208</t>
  </si>
  <si>
    <t>Marine 16 Diesel Bug Treatment 500ml</t>
  </si>
  <si>
    <t>48211</t>
  </si>
  <si>
    <t>Marine 16 Diesel Bug Treatment 1L</t>
  </si>
  <si>
    <t>48223</t>
  </si>
  <si>
    <t>Marine 16 Diesel Fuel complete 100ml</t>
  </si>
  <si>
    <t>48229</t>
  </si>
  <si>
    <t>Marine 16 Diesel Fuel complete 500ml</t>
  </si>
  <si>
    <t>48232</t>
  </si>
  <si>
    <t>Marine 16 Diesel Fuel complete 1L</t>
  </si>
  <si>
    <t>48244</t>
  </si>
  <si>
    <t>Marine 16 Diesel Injector Cleaner 100ml</t>
  </si>
  <si>
    <t>48247</t>
  </si>
  <si>
    <t>Marine 16 Diesel Injector Cleaner 500ml</t>
  </si>
  <si>
    <t>48253</t>
  </si>
  <si>
    <t>Marine 16 Petrol Treatment 100ml</t>
  </si>
  <si>
    <t>48256</t>
  </si>
  <si>
    <t>Marine 16 Petrol System Cleaner 100ml</t>
  </si>
  <si>
    <t>48259</t>
  </si>
  <si>
    <t>Marine 16 Lanolin Grease 100mg Tube</t>
  </si>
  <si>
    <t>49134</t>
  </si>
  <si>
    <t>MarineWeld, Marine 2 Part Adhesive Syringe 25ml - White</t>
  </si>
  <si>
    <t>043425700162</t>
  </si>
  <si>
    <t>49138</t>
  </si>
  <si>
    <t>Plastic Bonder, 2 Part Urethane Adhesive Syringe 25ml - Tan</t>
  </si>
  <si>
    <t>043425700148</t>
  </si>
  <si>
    <t>49142</t>
  </si>
  <si>
    <t>FiberFix Flex Patch - 3 Patches totalling 322 cm2</t>
  </si>
  <si>
    <t>857101004778</t>
  </si>
  <si>
    <t>49150</t>
  </si>
  <si>
    <t>Y-10 - The Original Fibreglass Stain Remover- 6s Only</t>
  </si>
  <si>
    <t>5391503430001</t>
  </si>
  <si>
    <t>IE</t>
  </si>
  <si>
    <t>49200</t>
  </si>
  <si>
    <t>Capt Tolley's Creeping Crack Cure - 60ml</t>
  </si>
  <si>
    <t>7440930000276</t>
  </si>
  <si>
    <t>PL</t>
  </si>
  <si>
    <t>49398</t>
  </si>
  <si>
    <t>Loctite 55 Pipe Sealing Cord 50m length</t>
  </si>
  <si>
    <t>5010266373720</t>
  </si>
  <si>
    <t>CZ</t>
  </si>
  <si>
    <t>49400</t>
  </si>
  <si>
    <t>Loctite SI 5331 Thread Sealant  100ml / 111g</t>
  </si>
  <si>
    <t>5010266238722</t>
  </si>
  <si>
    <t>49409</t>
  </si>
  <si>
    <t>Loctite 2400 Medium Strength Threadlocker- 5ml</t>
  </si>
  <si>
    <t>5 010266 00319</t>
  </si>
  <si>
    <t>49412</t>
  </si>
  <si>
    <t>Loctite 2700 High Strength Threadlocker - 5ml</t>
  </si>
  <si>
    <t>5010266003276</t>
  </si>
  <si>
    <t>49503</t>
  </si>
  <si>
    <t>Stormsure Tuff Tape - One Large Strip 50cm x 7.5cm x 6s</t>
  </si>
  <si>
    <t>5060219660667</t>
  </si>
  <si>
    <t>49519</t>
  </si>
  <si>
    <t>Stormoprene 5 Litre 2 Part Contact Adhesive - To Order</t>
  </si>
  <si>
    <t>5060219660148</t>
  </si>
  <si>
    <t>49531</t>
  </si>
  <si>
    <t>Stormsure Tuff Patches - 5 Round</t>
  </si>
  <si>
    <t>5060219660124</t>
  </si>
  <si>
    <t>49669</t>
  </si>
  <si>
    <t>3 in One Drip Oil 100ml</t>
  </si>
  <si>
    <t>5012594440037</t>
  </si>
  <si>
    <t>49670</t>
  </si>
  <si>
    <t>3 in One Drip Oil 200ml</t>
  </si>
  <si>
    <t>5012594440075</t>
  </si>
  <si>
    <t>49800</t>
  </si>
  <si>
    <t>Gorilla Glue 60ml</t>
  </si>
  <si>
    <t>5704947000103</t>
  </si>
  <si>
    <t>49805</t>
  </si>
  <si>
    <t>Gorilla Glue 115ml</t>
  </si>
  <si>
    <t>5704947000110</t>
  </si>
  <si>
    <t>49815</t>
  </si>
  <si>
    <t>Gorilla Glue Clear 50ml</t>
  </si>
  <si>
    <t>5704947004033</t>
  </si>
  <si>
    <t>49820</t>
  </si>
  <si>
    <t>Gorilla Glue Clear 110ml</t>
  </si>
  <si>
    <t>5704947005115</t>
  </si>
  <si>
    <t>49825</t>
  </si>
  <si>
    <t>Gorilla Wood Glue 118ml</t>
  </si>
  <si>
    <t>5704947001285</t>
  </si>
  <si>
    <t>49830</t>
  </si>
  <si>
    <t>Gorilla Superglue 15g Gel</t>
  </si>
  <si>
    <t>5704947001636</t>
  </si>
  <si>
    <t>49835</t>
  </si>
  <si>
    <t>Gorilla Superglue 12g Brush &amp; Nozzle</t>
  </si>
  <si>
    <t>5704947002480</t>
  </si>
  <si>
    <t>49850</t>
  </si>
  <si>
    <t>Gorilla Tape Black 11m</t>
  </si>
  <si>
    <t>5704947000165</t>
  </si>
  <si>
    <t>49852</t>
  </si>
  <si>
    <t>Gorilla Tape Black 32m</t>
  </si>
  <si>
    <t>5704947000189</t>
  </si>
  <si>
    <t>49855</t>
  </si>
  <si>
    <t>Gorilla Tape Silver 11m</t>
  </si>
  <si>
    <t>5704947002848</t>
  </si>
  <si>
    <t>49860</t>
  </si>
  <si>
    <t>Gorilla Tape Black Handy Roll 9m</t>
  </si>
  <si>
    <t>5704947001704</t>
  </si>
  <si>
    <t>49865</t>
  </si>
  <si>
    <t>Gorilla Clear Repair Tape 8.2m</t>
  </si>
  <si>
    <t>5704947001728</t>
  </si>
  <si>
    <t>49870</t>
  </si>
  <si>
    <t>Gorilla Mounting Tape 1.5m</t>
  </si>
  <si>
    <t>5704947002503</t>
  </si>
  <si>
    <t>49872</t>
  </si>
  <si>
    <t>Gorilla Waterproof Patch &amp; Seal Tape 3m</t>
  </si>
  <si>
    <t>5704947006235</t>
  </si>
  <si>
    <t>49874</t>
  </si>
  <si>
    <t>Gorilla Tape All-Weather Extreme- 11m sticks to wet surfaces</t>
  </si>
  <si>
    <t>5704947008352</t>
  </si>
  <si>
    <t>49880</t>
  </si>
  <si>
    <t>Gorilla Island empty</t>
  </si>
  <si>
    <t>50130</t>
  </si>
  <si>
    <t>Granville Marine White Grease 500g Tin</t>
  </si>
  <si>
    <t>5020618027508</t>
  </si>
  <si>
    <t>50152</t>
  </si>
  <si>
    <t>Burgess Woodsealer 500ml</t>
  </si>
  <si>
    <t>5020618007296</t>
  </si>
  <si>
    <t>50153</t>
  </si>
  <si>
    <t>Burgess Woodsealer 1 Litre</t>
  </si>
  <si>
    <t>5020618007524</t>
  </si>
  <si>
    <t>50154</t>
  </si>
  <si>
    <t>Burgess Woodsealer 2.5 Litre</t>
  </si>
  <si>
    <t>5020618007487</t>
  </si>
  <si>
    <t>50155</t>
  </si>
  <si>
    <t>Burgess Woodsealer 5 Litre</t>
  </si>
  <si>
    <t>5020618007494</t>
  </si>
  <si>
    <t>50161</t>
  </si>
  <si>
    <t>Burgess Clearsealer 500ml</t>
  </si>
  <si>
    <t>5020618007302</t>
  </si>
  <si>
    <t>50162</t>
  </si>
  <si>
    <t>Burgess Clearsealer 1 Litre</t>
  </si>
  <si>
    <t>5020618007319</t>
  </si>
  <si>
    <t>50163</t>
  </si>
  <si>
    <t>Burgess Clearsealer 2.5 Litre</t>
  </si>
  <si>
    <t>5020618007326</t>
  </si>
  <si>
    <t>50164</t>
  </si>
  <si>
    <t>Burgess Clearsealer 5 Litre</t>
  </si>
  <si>
    <t>5020618007333</t>
  </si>
  <si>
    <t>50171</t>
  </si>
  <si>
    <t>Burgess Marine Top Gloss 500ml</t>
  </si>
  <si>
    <t>5020618007449</t>
  </si>
  <si>
    <t>50172</t>
  </si>
  <si>
    <t>Burgess Marine Top Gloss 1 litre</t>
  </si>
  <si>
    <t>5020618007456</t>
  </si>
  <si>
    <t>50173</t>
  </si>
  <si>
    <t>Burgess Marine Top Gloss 2.5 Litre</t>
  </si>
  <si>
    <t>5020618007463</t>
  </si>
  <si>
    <t>50174</t>
  </si>
  <si>
    <t>Burgess Marine Top Gloss 5 Litre</t>
  </si>
  <si>
    <t>5020618007470</t>
  </si>
  <si>
    <t>50182</t>
  </si>
  <si>
    <t>Burgess Marine Deck Cleaner 1 Litre</t>
  </si>
  <si>
    <t>5020618008248</t>
  </si>
  <si>
    <t>51012</t>
  </si>
  <si>
    <t>Polyform F-1 White Fender</t>
  </si>
  <si>
    <t>743952902243</t>
  </si>
  <si>
    <t>51014</t>
  </si>
  <si>
    <t>Polyform F-02 White Fender</t>
  </si>
  <si>
    <t>743952905107</t>
  </si>
  <si>
    <t>51016</t>
  </si>
  <si>
    <t>Polyform F-2 White Fender</t>
  </si>
  <si>
    <t>743952005227</t>
  </si>
  <si>
    <t>51018</t>
  </si>
  <si>
    <t>Polyform F-3 White Fender</t>
  </si>
  <si>
    <t xml:space="preserve"> 743952005319</t>
  </si>
  <si>
    <t>51020</t>
  </si>
  <si>
    <t>Polyform F-4 White Fender</t>
  </si>
  <si>
    <t>743952902601</t>
  </si>
  <si>
    <t>51022</t>
  </si>
  <si>
    <t>Polyform F-5 White Fender</t>
  </si>
  <si>
    <t>743952902670</t>
  </si>
  <si>
    <t>51024</t>
  </si>
  <si>
    <t>Polyform F-6 White Fender</t>
  </si>
  <si>
    <t>743952902700</t>
  </si>
  <si>
    <t>51026</t>
  </si>
  <si>
    <t>Polyform F-7 White Fender</t>
  </si>
  <si>
    <t>743952902748</t>
  </si>
  <si>
    <t>51028</t>
  </si>
  <si>
    <t>Polyform F-8 White Fender</t>
  </si>
  <si>
    <t>743952005562</t>
  </si>
  <si>
    <t>51032</t>
  </si>
  <si>
    <t>Polyform F-11 White Fender</t>
  </si>
  <si>
    <t>743952902281</t>
  </si>
  <si>
    <t>51059</t>
  </si>
  <si>
    <t>Polyform A-0 White Fender/Buoy</t>
  </si>
  <si>
    <t>743952900416</t>
  </si>
  <si>
    <t>51059.1</t>
  </si>
  <si>
    <t>Polyform A0 Red Fender/Buoy</t>
  </si>
  <si>
    <t>743952900386</t>
  </si>
  <si>
    <t>51059.4</t>
  </si>
  <si>
    <t>Polyform A0 Cobalt Blue Fender/Buoy</t>
  </si>
  <si>
    <t>743952911009</t>
  </si>
  <si>
    <t>51061</t>
  </si>
  <si>
    <t>Polyform A1 White Fender/Buoy</t>
  </si>
  <si>
    <t>743952900546</t>
  </si>
  <si>
    <t>51061.1</t>
  </si>
  <si>
    <t>Polyform A1 Red Fender/Buoy</t>
  </si>
  <si>
    <t>743952900492</t>
  </si>
  <si>
    <t>51061.4</t>
  </si>
  <si>
    <t>Polyform A1 Cobalt Blue Fender/Buoy</t>
  </si>
  <si>
    <t>743952905350</t>
  </si>
  <si>
    <t>51063</t>
  </si>
  <si>
    <t>Polyform A2 White Fender/Buoy</t>
  </si>
  <si>
    <t>743952900768</t>
  </si>
  <si>
    <t>51063.1</t>
  </si>
  <si>
    <t>Polyform A2 Red Fender/Buoy</t>
  </si>
  <si>
    <t>743952900690</t>
  </si>
  <si>
    <t>51063.4</t>
  </si>
  <si>
    <t>Polyform A2 Cobalt Blue Fender/Buoy</t>
  </si>
  <si>
    <t>743952905367</t>
  </si>
  <si>
    <t>51065</t>
  </si>
  <si>
    <t>Polyform A3 White Fender/Buoy</t>
  </si>
  <si>
    <t>743952900980</t>
  </si>
  <si>
    <t>51065.1</t>
  </si>
  <si>
    <t>Polyform A3 Red Fender/Buoy</t>
  </si>
  <si>
    <t>743952900935</t>
  </si>
  <si>
    <t>51065.4</t>
  </si>
  <si>
    <t>Polyform A3 Cobalt Blue Fender/Buoy</t>
  </si>
  <si>
    <t>743952905589</t>
  </si>
  <si>
    <t>51067</t>
  </si>
  <si>
    <t>Polyform A4 White Fender/Buoy</t>
  </si>
  <si>
    <t>743952901123</t>
  </si>
  <si>
    <t>51067.1</t>
  </si>
  <si>
    <t>Polyform A4 Red Fender/Buoy</t>
  </si>
  <si>
    <t>743952901093</t>
  </si>
  <si>
    <t>51067.4</t>
  </si>
  <si>
    <t>Polyform A4 Cobalt Blue Fender/Buoy</t>
  </si>
  <si>
    <t>743952905374</t>
  </si>
  <si>
    <t>51069</t>
  </si>
  <si>
    <t>Polyform A5 White Fender Buoy (5)</t>
  </si>
  <si>
    <t>743952900201</t>
  </si>
  <si>
    <t>51069.1</t>
  </si>
  <si>
    <t>Polyform A5 Red Fender Buoy (5)</t>
  </si>
  <si>
    <t>743952901185</t>
  </si>
  <si>
    <t>51071</t>
  </si>
  <si>
    <t>Polyform A6 White Fender Buoy (3)</t>
  </si>
  <si>
    <t>74395290127</t>
  </si>
  <si>
    <t>51071.1</t>
  </si>
  <si>
    <t>Polyform A6 Red Fender Buoy (3)</t>
  </si>
  <si>
    <t>743952901253</t>
  </si>
  <si>
    <t>51071.4</t>
  </si>
  <si>
    <t>Polyform A6 Cobalt Blue Fender Buoy*</t>
  </si>
  <si>
    <t>743952911030</t>
  </si>
  <si>
    <t>51104.1</t>
  </si>
  <si>
    <t>Polyform CC-1 White Through Mooring Buoy</t>
  </si>
  <si>
    <t>51107.1</t>
  </si>
  <si>
    <t>51120</t>
  </si>
  <si>
    <t>Polyform CC-6 Through Mooring Buoy - White</t>
  </si>
  <si>
    <t>51146</t>
  </si>
  <si>
    <t>Polyform CM-2 GALV Galvanised Eye, Red Mooring Buoy</t>
  </si>
  <si>
    <t>743952907057</t>
  </si>
  <si>
    <t>51152</t>
  </si>
  <si>
    <t>Polyform CM-3 GALV Galvanised Eye, Red Mooring Buoy</t>
  </si>
  <si>
    <t>743952900638</t>
  </si>
  <si>
    <t>51206</t>
  </si>
  <si>
    <t>Polyform PG-3,  3" x 10' Extrusion - White</t>
  </si>
  <si>
    <t>51209</t>
  </si>
  <si>
    <t>Polyform PG-4,  3-1/4" x 6' Extrusion - White</t>
  </si>
  <si>
    <t>743952905046</t>
  </si>
  <si>
    <t>51237</t>
  </si>
  <si>
    <t>Polyform Hand Pump</t>
  </si>
  <si>
    <t>4002556162955</t>
  </si>
  <si>
    <t>51238</t>
  </si>
  <si>
    <t>Polyform Spare Valve Screw, Loose - White</t>
  </si>
  <si>
    <t>51239</t>
  </si>
  <si>
    <t>Polyform Inflation Adapters, Loose - Blue</t>
  </si>
  <si>
    <t>743952010061</t>
  </si>
  <si>
    <t>51302</t>
  </si>
  <si>
    <t>MZ F1 Fender, 15 x 61cm - White</t>
  </si>
  <si>
    <t>5060402495915</t>
  </si>
  <si>
    <t>51305</t>
  </si>
  <si>
    <t>MZ F2 Fender, 22 x 61cm - White</t>
  </si>
  <si>
    <t>5060402495922</t>
  </si>
  <si>
    <t>51308</t>
  </si>
  <si>
    <t>MZ F3 Fender, 22 x 75cm - White</t>
  </si>
  <si>
    <t>5060402495939</t>
  </si>
  <si>
    <t>51311</t>
  </si>
  <si>
    <t>MZ F4 Fender, 22 x 104cm - White</t>
  </si>
  <si>
    <t>5060402495946</t>
  </si>
  <si>
    <t>51314</t>
  </si>
  <si>
    <t>MZ F5 Fender, 29 x 78cm - White</t>
  </si>
  <si>
    <t>5060402495953</t>
  </si>
  <si>
    <t>51321</t>
  </si>
  <si>
    <t>MZ A0 Fender, 21 x 28cm- White</t>
  </si>
  <si>
    <t>5060402495960</t>
  </si>
  <si>
    <t>51321.1</t>
  </si>
  <si>
    <t>MZ A0 Fender, 21 x 28cm - Red</t>
  </si>
  <si>
    <t>5060402495977</t>
  </si>
  <si>
    <t>51324</t>
  </si>
  <si>
    <t>MZ A1 Fender, 30 x 38cm - White</t>
  </si>
  <si>
    <t>5060402495984</t>
  </si>
  <si>
    <t>51324.1</t>
  </si>
  <si>
    <t>MZ A1 Fender, 30 x 38cm - Red</t>
  </si>
  <si>
    <t>5060402495991</t>
  </si>
  <si>
    <t>51327</t>
  </si>
  <si>
    <t>MZ A2 Fender, 39 x 50cm- White</t>
  </si>
  <si>
    <t>5060402496004</t>
  </si>
  <si>
    <t>51327.1</t>
  </si>
  <si>
    <t>MZ A2 Fender, 39 x 50cm - Red</t>
  </si>
  <si>
    <t>5060402496011</t>
  </si>
  <si>
    <t>51330</t>
  </si>
  <si>
    <t>MZ A3 Fender, 46 x 58cm - White</t>
  </si>
  <si>
    <t>5060402496028</t>
  </si>
  <si>
    <t>51330.1</t>
  </si>
  <si>
    <t>MZ A3 Fender, 46 x 58cm- Red</t>
  </si>
  <si>
    <t>5060402496035</t>
  </si>
  <si>
    <t>51333</t>
  </si>
  <si>
    <t>MZ A4 Fender, 48 x 63cm - White</t>
  </si>
  <si>
    <t>5060402496042</t>
  </si>
  <si>
    <t>51333.1</t>
  </si>
  <si>
    <t>MZ A4 Fender, 48 x 63cm - Red</t>
  </si>
  <si>
    <t>5060402496059</t>
  </si>
  <si>
    <t>51341</t>
  </si>
  <si>
    <t>MZ G1 Fender, 11 x 40cm - White</t>
  </si>
  <si>
    <t>5060402496066</t>
  </si>
  <si>
    <t>51344</t>
  </si>
  <si>
    <t>MZ G2 Fender, 14 x 50cm- White</t>
  </si>
  <si>
    <t>5060402496073</t>
  </si>
  <si>
    <t>51347</t>
  </si>
  <si>
    <t>MZ G3 Fender, 16 x 58cm- White</t>
  </si>
  <si>
    <t>5060402496080</t>
  </si>
  <si>
    <t>51350</t>
  </si>
  <si>
    <t>MZ G4 Fender, 21 x 68cm - White</t>
  </si>
  <si>
    <t>5060402496097</t>
  </si>
  <si>
    <t>51370</t>
  </si>
  <si>
    <t>5060402496103</t>
  </si>
  <si>
    <t>52021</t>
  </si>
  <si>
    <t>Fender Stocking 15cm to 21cm  - 5m - Navy Blue</t>
  </si>
  <si>
    <t>52025</t>
  </si>
  <si>
    <t>Fender Stocking 22cm to 27cm  - 5m - Navy Blue</t>
  </si>
  <si>
    <t>52029</t>
  </si>
  <si>
    <t>Fender Stocking 28cm to 33cm  - 5m - Navy Blue</t>
  </si>
  <si>
    <t>52123.1</t>
  </si>
  <si>
    <t>F0 Fender Fits - Navy - Pair</t>
  </si>
  <si>
    <t>52123.2</t>
  </si>
  <si>
    <t>F0 Fender Fits - Royal Blue - Pair</t>
  </si>
  <si>
    <t>52123.3</t>
  </si>
  <si>
    <t>F0 Fender Fits - Black - Pair</t>
  </si>
  <si>
    <t>52123.4</t>
  </si>
  <si>
    <t>F0 Fender Fits - Red - Pair</t>
  </si>
  <si>
    <t>52124.1</t>
  </si>
  <si>
    <t>F1 Fender Fits Navy - Pair</t>
  </si>
  <si>
    <t>52124.2</t>
  </si>
  <si>
    <t>F1 Fender Fits Royal Blue - Pair</t>
  </si>
  <si>
    <t>52124.3</t>
  </si>
  <si>
    <t>F1 Fender Fits - Black - Pair</t>
  </si>
  <si>
    <t>52124.4</t>
  </si>
  <si>
    <t>F1 Fender Fits Red - Pair</t>
  </si>
  <si>
    <t>52125.1</t>
  </si>
  <si>
    <t>F2 Fender Fits Navy - Pair</t>
  </si>
  <si>
    <t>52125.2</t>
  </si>
  <si>
    <t>F2 Fender Fits Royal Blue - Pair</t>
  </si>
  <si>
    <t>52125.3</t>
  </si>
  <si>
    <t>F2 Fender Fits Black - Pair</t>
  </si>
  <si>
    <t>52125.4</t>
  </si>
  <si>
    <t>F2 Fender Fits Red - Pair</t>
  </si>
  <si>
    <t>52126.1</t>
  </si>
  <si>
    <t>F3 Fender Fits Navy - Pair</t>
  </si>
  <si>
    <t>52126.2</t>
  </si>
  <si>
    <t>F3 Fender Fits Royal Blue - Pair</t>
  </si>
  <si>
    <t>52126.3</t>
  </si>
  <si>
    <t>F3 Fender Fits Black - Pair</t>
  </si>
  <si>
    <t>52126.4</t>
  </si>
  <si>
    <t>F3 Fender Fits Red - Pair</t>
  </si>
  <si>
    <t>52127.1</t>
  </si>
  <si>
    <t>F4 Fender Fits Navy - Single - Double Thickness</t>
  </si>
  <si>
    <t>52127.2</t>
  </si>
  <si>
    <t>F4 Fender Fits Royal Blue - Single - Double Thickness</t>
  </si>
  <si>
    <t>52127.3</t>
  </si>
  <si>
    <t>F4 Fender Fits Black - Single - Double Thickness</t>
  </si>
  <si>
    <t>52127.4</t>
  </si>
  <si>
    <t>F4 Fender Fits Red - Single - Double Thickness</t>
  </si>
  <si>
    <t>52128.1</t>
  </si>
  <si>
    <t>F5 Fender Fits Navy - Single - Double Thickness</t>
  </si>
  <si>
    <t>52128.2</t>
  </si>
  <si>
    <t>F5 Fender Fits Royal - Single - Double Thickness</t>
  </si>
  <si>
    <t>52128.3</t>
  </si>
  <si>
    <t>F5 Fender Fits Black - Single - Double Thickness</t>
  </si>
  <si>
    <t>52128.4</t>
  </si>
  <si>
    <t>F5 Fender Fits Red - Single - Double Thickness</t>
  </si>
  <si>
    <t>52129.1</t>
  </si>
  <si>
    <t>Large Fender Fits Navy - Single - Double Thickness</t>
  </si>
  <si>
    <t>52129.2</t>
  </si>
  <si>
    <t>Large Fender Fits Royal Blue - Single - Double Thickness</t>
  </si>
  <si>
    <t>52129.3</t>
  </si>
  <si>
    <t>Large Fender Fits Black - Single - Double Thickness</t>
  </si>
  <si>
    <t>52129.4</t>
  </si>
  <si>
    <t>Large Fender Fits RED- Single - Double Thickness</t>
  </si>
  <si>
    <t>52130.1</t>
  </si>
  <si>
    <t>F6 Fender Fits Navy- Single - Double Thickness</t>
  </si>
  <si>
    <t>52130.2</t>
  </si>
  <si>
    <t>F6 Fender Fits Royal Blue - Single - Double Thickness NS</t>
  </si>
  <si>
    <t>52130.3</t>
  </si>
  <si>
    <t>F6 Fender Fits Black- Single - Double Thickness</t>
  </si>
  <si>
    <t>52131.1</t>
  </si>
  <si>
    <t>F7 Fender Fits Navy - Single - Double Thickness</t>
  </si>
  <si>
    <t>52131.2</t>
  </si>
  <si>
    <t>F7 Fender Fits Royal Blue- Single - Double Thickness</t>
  </si>
  <si>
    <t>52131.3</t>
  </si>
  <si>
    <t>F7 Fender Fits  Black - Single - Double Thickness  NS</t>
  </si>
  <si>
    <t>52132.1</t>
  </si>
  <si>
    <t>F8 Fender Fits Navy - Single - Double Thickness</t>
  </si>
  <si>
    <t>52132.2</t>
  </si>
  <si>
    <t>F8 Fender Fits Royal Blue - Single - Double Thickness</t>
  </si>
  <si>
    <t>52132.3</t>
  </si>
  <si>
    <t>F8 Fender Fits Black - Single - Double Thickness</t>
  </si>
  <si>
    <t>52133.1</t>
  </si>
  <si>
    <t>F11 Fender Fits Navy - Single - Double Thickness</t>
  </si>
  <si>
    <t>52133.2</t>
  </si>
  <si>
    <t>F11 Fender Fits Royal Blue- Single - Double Thickness</t>
  </si>
  <si>
    <t>52133.3</t>
  </si>
  <si>
    <t>F11 Fender Fits Black - Single - Double Thickness</t>
  </si>
  <si>
    <t>52135.1</t>
  </si>
  <si>
    <t>A1/FR1 Fender Fits Navy - Pair</t>
  </si>
  <si>
    <t>52135.2</t>
  </si>
  <si>
    <t>A1/FR1 Fender Fits Royal Blue - Pair</t>
  </si>
  <si>
    <t>52135.3</t>
  </si>
  <si>
    <t>A1/FR1 Fender Fits Black - Pair</t>
  </si>
  <si>
    <t>52136.1</t>
  </si>
  <si>
    <t>A2/FR2 Fender Fits Navy - Pair</t>
  </si>
  <si>
    <t>52136.2</t>
  </si>
  <si>
    <t>A2/FR2 Fender Fits Royal Blue - Pair</t>
  </si>
  <si>
    <t>52136.3</t>
  </si>
  <si>
    <t>A2/FR2 Fender Fits Black - Pair</t>
  </si>
  <si>
    <t>52136.4</t>
  </si>
  <si>
    <t>A2/FR2 Fender Fits Red - Pair</t>
  </si>
  <si>
    <t>52137.1</t>
  </si>
  <si>
    <t>A3/FR3 Fender Fits Navy - Single - Double Thickness</t>
  </si>
  <si>
    <t>52137.2</t>
  </si>
  <si>
    <t>A3/FR3 Fender Fits Royal Blue - Single - Double Thickness</t>
  </si>
  <si>
    <t>52137.3</t>
  </si>
  <si>
    <t>A3/FR3 Fender Fits Black - Single - Double Thickness</t>
  </si>
  <si>
    <t>52137.4</t>
  </si>
  <si>
    <t>A3/FR3 Fender Fits Red - Single - Double Thickness</t>
  </si>
  <si>
    <t>52138.1</t>
  </si>
  <si>
    <t>A4/FR4 Fender Fits Navy - Single - Double Thickness</t>
  </si>
  <si>
    <t>3760332041030</t>
  </si>
  <si>
    <t>52138.2</t>
  </si>
  <si>
    <t>A4/FR4 Fender Fits Royal Blue - Single - Double Thickness</t>
  </si>
  <si>
    <t>52138.3</t>
  </si>
  <si>
    <t>A4/FR4 Fender Fits Black - Single - Double Thickness</t>
  </si>
  <si>
    <t>52138.4</t>
  </si>
  <si>
    <t>A4/FR4 Fender Fits Red - Single - Double Thickness</t>
  </si>
  <si>
    <t>52139.1</t>
  </si>
  <si>
    <t>A5/FR5 Fender Fits Navy - Single - Double Thickness -  NS</t>
  </si>
  <si>
    <t>52139.2</t>
  </si>
  <si>
    <t>A5/FR5 Fender Fits Royal Blue - Single -Double Thickness -NS</t>
  </si>
  <si>
    <t>52139.3</t>
  </si>
  <si>
    <t>A5/FR5 Fender Fits Black - Single - Double Thickness</t>
  </si>
  <si>
    <t>52140.1</t>
  </si>
  <si>
    <t>A6/FR6 Fender Fits Navy - Single - Double Thickness</t>
  </si>
  <si>
    <t>52140.2</t>
  </si>
  <si>
    <t>A6/FR6 Fender Fits Royal Blue - Single - Double Thickness</t>
  </si>
  <si>
    <t>52140.3</t>
  </si>
  <si>
    <t>A6/FR6 Fender Fits Black - Single - Double Thickness</t>
  </si>
  <si>
    <t>52140.4</t>
  </si>
  <si>
    <t>A6/FR6 Fender Fits Red - Single - Double Thickness</t>
  </si>
  <si>
    <t>52152.1</t>
  </si>
  <si>
    <t>F02 Fender Fits - Navy - Pair</t>
  </si>
  <si>
    <t>52152.2</t>
  </si>
  <si>
    <t>F02 Fender Fits -Royal Blue - Pair</t>
  </si>
  <si>
    <t>52152.3</t>
  </si>
  <si>
    <t>F02 Fender Fits - Black - Pair</t>
  </si>
  <si>
    <t>52152.4</t>
  </si>
  <si>
    <t>F02 Fender Fits - Red - Pair</t>
  </si>
  <si>
    <t>52154.1</t>
  </si>
  <si>
    <t>F03 Fender Fits - Navy - Pair</t>
  </si>
  <si>
    <t>52154.2</t>
  </si>
  <si>
    <t>F03 Fender Fits - Royal Blue - Pair</t>
  </si>
  <si>
    <t>52154.3</t>
  </si>
  <si>
    <t>F03 Fender Fits - Black - Pair</t>
  </si>
  <si>
    <t>52154.4</t>
  </si>
  <si>
    <t>F03 Fender Fits - Red - Pair</t>
  </si>
  <si>
    <t>52160</t>
  </si>
  <si>
    <t>Fender Flutes - Pair</t>
  </si>
  <si>
    <t>5060402491450</t>
  </si>
  <si>
    <t>52166</t>
  </si>
  <si>
    <t>Fend-Fix 2 pack- 4-8mm Lifelines &amp; 4-8mm Rope*</t>
  </si>
  <si>
    <t>7392812001010</t>
  </si>
  <si>
    <t>52167</t>
  </si>
  <si>
    <t>Fend-Fix XL 2 pack - 20-25mm Rail &amp; 4-8mm Rope*</t>
  </si>
  <si>
    <t>7392812001034</t>
  </si>
  <si>
    <t>52168</t>
  </si>
  <si>
    <t>Fend-Fix XXL 2 pack - 26-32mm Rail &amp; 4-10mm Rope</t>
  </si>
  <si>
    <t>7392812001065</t>
  </si>
  <si>
    <t>52170</t>
  </si>
  <si>
    <t>Fenderbasket 170mm</t>
  </si>
  <si>
    <t>6417780191707</t>
  </si>
  <si>
    <t>52195</t>
  </si>
  <si>
    <t>Fenderbasket 195mm</t>
  </si>
  <si>
    <t>6417780191950</t>
  </si>
  <si>
    <t>52215</t>
  </si>
  <si>
    <t>Fenderbasket 215mm</t>
  </si>
  <si>
    <t>6417780192155</t>
  </si>
  <si>
    <t>52230</t>
  </si>
  <si>
    <t>Fenderbasket 230mm</t>
  </si>
  <si>
    <t>6417780192308</t>
  </si>
  <si>
    <t>52250</t>
  </si>
  <si>
    <t>Fenderbasket 250mm</t>
  </si>
  <si>
    <t>6417780192506</t>
  </si>
  <si>
    <t>52260</t>
  </si>
  <si>
    <t>Fenderbasket 260mm</t>
  </si>
  <si>
    <t>6417780192605</t>
  </si>
  <si>
    <t>52305</t>
  </si>
  <si>
    <t>Fenderbasket 305mm</t>
  </si>
  <si>
    <t>6417780193053</t>
  </si>
  <si>
    <t>52360</t>
  </si>
  <si>
    <t>Fenderbasket 360mm</t>
  </si>
  <si>
    <t>6417780193602</t>
  </si>
  <si>
    <t>52402</t>
  </si>
  <si>
    <t>Swivel connector for Fenderbasket - 25mm</t>
  </si>
  <si>
    <t>6417780194029</t>
  </si>
  <si>
    <t>52403</t>
  </si>
  <si>
    <t>Parallel connector for Fenderbasket</t>
  </si>
  <si>
    <t>6417780194036</t>
  </si>
  <si>
    <t>52404</t>
  </si>
  <si>
    <t>Small 22mm Swivel Connector for Fenderbasket</t>
  </si>
  <si>
    <t>6417780196658</t>
  </si>
  <si>
    <t>52406</t>
  </si>
  <si>
    <t>Large 30mm Swivel Connector for Fenderbasket*</t>
  </si>
  <si>
    <t>6417780194203</t>
  </si>
  <si>
    <t>52408</t>
  </si>
  <si>
    <t>Large 32mm Swivel Connector for Fenderbasket*</t>
  </si>
  <si>
    <t>6417780194227</t>
  </si>
  <si>
    <t>52410</t>
  </si>
  <si>
    <t>Single Block Rail Connectors 22mm</t>
  </si>
  <si>
    <t>52411</t>
  </si>
  <si>
    <t>Single Block Rail Connector - 25mm</t>
  </si>
  <si>
    <t>6417780194043</t>
  </si>
  <si>
    <t>52413</t>
  </si>
  <si>
    <t>Single Block Rail Connector - 30mm</t>
  </si>
  <si>
    <t>52415</t>
  </si>
  <si>
    <t>Single Block Rail Connector - 32mm</t>
  </si>
  <si>
    <t>6417780194425</t>
  </si>
  <si>
    <t>52603</t>
  </si>
  <si>
    <t>NAWA Flagpole holder</t>
  </si>
  <si>
    <t>6417780196030</t>
  </si>
  <si>
    <t>52604</t>
  </si>
  <si>
    <t>NAWA Spinnaker pole holder</t>
  </si>
  <si>
    <t>6417780196047</t>
  </si>
  <si>
    <t>52606</t>
  </si>
  <si>
    <t>NAWA Bruce Anchor Holder - 5-10kg</t>
  </si>
  <si>
    <t>6417780196078</t>
  </si>
  <si>
    <t>52608</t>
  </si>
  <si>
    <t>NAWA Lifebuoy Holder with Connector</t>
  </si>
  <si>
    <t>6417780195040</t>
  </si>
  <si>
    <t>52611</t>
  </si>
  <si>
    <t>NAWA Universal Bracket*</t>
  </si>
  <si>
    <t>6417780190212</t>
  </si>
  <si>
    <t>52614</t>
  </si>
  <si>
    <t>NAWA Rope Holder</t>
  </si>
  <si>
    <t>6417780198010</t>
  </si>
  <si>
    <t>52616</t>
  </si>
  <si>
    <t>Nawa Cup Holder with 25mm Rail Bracket</t>
  </si>
  <si>
    <t>52618</t>
  </si>
  <si>
    <t>Nawa SUP Bracket</t>
  </si>
  <si>
    <t>52620</t>
  </si>
  <si>
    <t>Nawa MOB Lifebuoy Light Holder</t>
  </si>
  <si>
    <t>52622</t>
  </si>
  <si>
    <t>Nawa Rescue Line Holder</t>
  </si>
  <si>
    <t>52651</t>
  </si>
  <si>
    <t>Leather Cover Kit, Tan 44"/111cm Wheel Diameter - Standard 22mm Tube</t>
  </si>
  <si>
    <t>52652</t>
  </si>
  <si>
    <t>Leather Cover Kit, Tan 70"/178cm Wheel Diameter - Standard 22mm Tube</t>
  </si>
  <si>
    <t>52652.25</t>
  </si>
  <si>
    <t>Leather Cover Kit , Tan Up to 70"/178cm Diameter - Large 25mm Tube</t>
  </si>
  <si>
    <t>52659</t>
  </si>
  <si>
    <t>Leather Cover Kit,  Silver 70"/178cm Wheel Dia - Standard 22mm Tube NS</t>
  </si>
  <si>
    <t>53102</t>
  </si>
  <si>
    <t>Red Reinforced PVC Hose 12.5mm - 30m</t>
  </si>
  <si>
    <t>53104</t>
  </si>
  <si>
    <t>Blue Reinforced PVC Hose 12.5mm - 30m</t>
  </si>
  <si>
    <t>53111</t>
  </si>
  <si>
    <t>6.3mm  Reinforced Clear PVC Hose - 30m (11.5mm External)</t>
  </si>
  <si>
    <t>53113</t>
  </si>
  <si>
    <t>8mm Reinforced Clear PVC Hose - 30m (13.5mm External)</t>
  </si>
  <si>
    <t>53115</t>
  </si>
  <si>
    <t>10mm Reinforced Clear PVC Hose - 30m (16mm External)</t>
  </si>
  <si>
    <t>53117</t>
  </si>
  <si>
    <t>12.5mm Reinforced Clear PVC Hose - 30m</t>
  </si>
  <si>
    <t>53121</t>
  </si>
  <si>
    <t>19mm Reinforced Clear PVC Hose - 30m</t>
  </si>
  <si>
    <t>53123</t>
  </si>
  <si>
    <t>25mm Reinforced Clear PVC Hose - 30m</t>
  </si>
  <si>
    <t>53124</t>
  </si>
  <si>
    <t>32mm Reinforced Clear PVC Hose - 30m 25kg</t>
  </si>
  <si>
    <t>53125</t>
  </si>
  <si>
    <t>38mm Reinforced Clear PVC Hose - 30m  25 kg</t>
  </si>
  <si>
    <t>53130</t>
  </si>
  <si>
    <t>5mm Unreinforced Clear PVC Hose - 30m (8mm External)</t>
  </si>
  <si>
    <t>53132</t>
  </si>
  <si>
    <t>6mm Unreinforced Clear PVC Hose - 30m (9mm External)</t>
  </si>
  <si>
    <t>53134</t>
  </si>
  <si>
    <t>8mm Unreinforced Clear PVC Hose - 30m (11mm External)</t>
  </si>
  <si>
    <t>53136</t>
  </si>
  <si>
    <t>10mm Unreinforced Clear PVC Hose - 30m (16mm External)</t>
  </si>
  <si>
    <t>53138</t>
  </si>
  <si>
    <t>12mm Unreinforced Clear PVC Hose - 30m, 18mm External</t>
  </si>
  <si>
    <t>53140</t>
  </si>
  <si>
    <t>19mm Unreinforced Clear PVC Hose - 30m, 25mm External</t>
  </si>
  <si>
    <t>53142</t>
  </si>
  <si>
    <t>25mm Unreinforced Clear PVC Hose - 30m, 31mm External</t>
  </si>
  <si>
    <t>53144</t>
  </si>
  <si>
    <t>38mm Unreinforced Clear PVC Hose - 30m, 48mm External</t>
  </si>
  <si>
    <t>53191</t>
  </si>
  <si>
    <t>19mm Wire Reinforced Hose - 30m</t>
  </si>
  <si>
    <t>TR</t>
  </si>
  <si>
    <t>53193</t>
  </si>
  <si>
    <t>25mm Wire Reinforced Hose - 30m</t>
  </si>
  <si>
    <t>53197</t>
  </si>
  <si>
    <t>38mm Wire Reinforced Hose - 30m</t>
  </si>
  <si>
    <t>53265</t>
  </si>
  <si>
    <t>19mm Black Light Bilge Hose - 30m</t>
  </si>
  <si>
    <t>53267</t>
  </si>
  <si>
    <t>25mm Black Light Bilge Hose - 30m</t>
  </si>
  <si>
    <t>53269</t>
  </si>
  <si>
    <t>32mm Black Light Bilge Hose - 30m</t>
  </si>
  <si>
    <t>53271</t>
  </si>
  <si>
    <t>38mm Black Light Bilge Hose - 30m</t>
  </si>
  <si>
    <t>53282</t>
  </si>
  <si>
    <t>28mm Black Medium Bilge Hose - 30m</t>
  </si>
  <si>
    <t>53289</t>
  </si>
  <si>
    <t>19mm Transparent Green Bilge Hose - 30m</t>
  </si>
  <si>
    <t>53291</t>
  </si>
  <si>
    <t>25mm Transparent Green Bilge Hose - 30m</t>
  </si>
  <si>
    <t>53293</t>
  </si>
  <si>
    <t>32mm Transparent Green Bilge Hose - 30m</t>
  </si>
  <si>
    <t>53295</t>
  </si>
  <si>
    <t>38mm Transparent Green Bilge Hose- 30m</t>
  </si>
  <si>
    <t>53312</t>
  </si>
  <si>
    <t>19mm White Marine Sanitation Hose - 30m HC1033/019000 8.7 kg</t>
  </si>
  <si>
    <t>53314</t>
  </si>
  <si>
    <t>25mm White Marine Sanitation Hose - 30m</t>
  </si>
  <si>
    <t>53316</t>
  </si>
  <si>
    <t>38mm White Marine Sanitation Hose - 30m HC1033-038000 19.2 kg</t>
  </si>
  <si>
    <t>53406</t>
  </si>
  <si>
    <t>6mm Marine Fuel Hose ISO 7840 A1 - Per Metre</t>
  </si>
  <si>
    <t>53408</t>
  </si>
  <si>
    <t>8mm Marine Fuel Hose ISO 7840 A1 - Per Metre</t>
  </si>
  <si>
    <t>53410</t>
  </si>
  <si>
    <t>10mm Marine Fuel Hose ISO 7840 A1 - Per Metre</t>
  </si>
  <si>
    <t>53412</t>
  </si>
  <si>
    <t>12mm Marine Fuel Hose ISO 7840 A1 - Per Metre</t>
  </si>
  <si>
    <t>53412.2</t>
  </si>
  <si>
    <t># ORDER CODE # 12mm Marine Fuel Hose ISO 7840 A1 - 40m</t>
  </si>
  <si>
    <t>53416</t>
  </si>
  <si>
    <t>16mm Marine Fuel Hose ISO 7840 A1 - Per Metre</t>
  </si>
  <si>
    <t>53419</t>
  </si>
  <si>
    <t>19mm Marine Fuel Hose ISO 7840 A1 - Per Metre</t>
  </si>
  <si>
    <t>53425</t>
  </si>
  <si>
    <t>25mm Marine Fuel Hose ISO 7840 A2 - Per Metre*</t>
  </si>
  <si>
    <t>53438</t>
  </si>
  <si>
    <t>38mm Marine Fuel Hose ISO 7840 A2 - Per Metre*</t>
  </si>
  <si>
    <t>53800.12</t>
  </si>
  <si>
    <t>Hi-Grip 12, 9.5 - 12mm, 3/8 - 1/2"- Stainless (Box of 10)</t>
  </si>
  <si>
    <t>5034752004561</t>
  </si>
  <si>
    <t>53800.16</t>
  </si>
  <si>
    <t>Hi-Grip 16, 11 - 16mm, 1/2 - 5/8"- Stainless (Box of 10)</t>
  </si>
  <si>
    <t>5034752004585</t>
  </si>
  <si>
    <t>53800.20</t>
  </si>
  <si>
    <t>Hi-Grip 20, 13 - 20mm, 1/2 - 3/4"- Stainless (Box of 10)</t>
  </si>
  <si>
    <t>5034752004608</t>
  </si>
  <si>
    <t>53800.22</t>
  </si>
  <si>
    <t>Hi-Grip 22, 14 - 22mm, 5/8 - 7/8"- Stainless (Box of 10)</t>
  </si>
  <si>
    <t>5034752004622</t>
  </si>
  <si>
    <t>53800.25</t>
  </si>
  <si>
    <t>Hi-Grip 25, 17 - 25mm, 3/4 - 1"- Stainless (Box of 10)</t>
  </si>
  <si>
    <t>5034752004646</t>
  </si>
  <si>
    <t>53800.30</t>
  </si>
  <si>
    <t>Hi-Grip 30, 22 - 30mm, 7/8 - 1 1/8"- Stainless (Box of 10)</t>
  </si>
  <si>
    <t>5034752004660</t>
  </si>
  <si>
    <t>53800.35</t>
  </si>
  <si>
    <t>Hi-Grip 35, 25 - 35mm, 1 - 1 3/8"- Stainless (Box of 10)</t>
  </si>
  <si>
    <t>5034752004684</t>
  </si>
  <si>
    <t>53800.40</t>
  </si>
  <si>
    <t>Hi-Grip 40, 30-40mm, 1 1/8 - 1 5/8"- Stainless (Box of 10)</t>
  </si>
  <si>
    <t>5034752004707</t>
  </si>
  <si>
    <t>53800.45</t>
  </si>
  <si>
    <t>Hi-Grip 45, 35-45mm, 1 3/8 - 1 3/4"- Stainless (Box of 10)</t>
  </si>
  <si>
    <t>5034752004721</t>
  </si>
  <si>
    <t>53800.50</t>
  </si>
  <si>
    <t>Hi-Grip 50, 35 - 50mm, 1 3/8 - 2"- Stainless (Box of 10)</t>
  </si>
  <si>
    <t>5034752004745</t>
  </si>
  <si>
    <t>53800.55</t>
  </si>
  <si>
    <t>Hi-Grip 55, 40-55mm, 1 5/8 - 2 1/8"- Stainless (Box of 10)</t>
  </si>
  <si>
    <t>5034752004769</t>
  </si>
  <si>
    <t>53800.60</t>
  </si>
  <si>
    <t>Hi-Grip 60, 45-60mm, 1 3/4 - 2 3/8"- Stainless (Box of 10)</t>
  </si>
  <si>
    <t>5034752004783</t>
  </si>
  <si>
    <t>53800.70</t>
  </si>
  <si>
    <t>Hi-Grip 70, 50 - 70mm, 2 - 2 3/4"- Stainless (Box of 10)</t>
  </si>
  <si>
    <t>5034752004806</t>
  </si>
  <si>
    <t>53800.80</t>
  </si>
  <si>
    <t>Hi-Grip 80, 60-80mm, 2 3/8 - 3 1/8"- Stainless (Bag of 10)</t>
  </si>
  <si>
    <t>5034752003380</t>
  </si>
  <si>
    <t>53800.90</t>
  </si>
  <si>
    <t>Hi-Grip 90, 70-90mm, 2 3/4 - 3 1/2"- Stainless (Bag of 10)</t>
  </si>
  <si>
    <t>5034752003397</t>
  </si>
  <si>
    <t>53801.100</t>
  </si>
  <si>
    <t>SINGLES NOT BAG Hi-Grip 100, 80 - 100mm, 3 1/8 - 4"- Stainless</t>
  </si>
  <si>
    <t>5034752003403</t>
  </si>
  <si>
    <t>53801.120</t>
  </si>
  <si>
    <t>SINGLES NOT BAG Hi-Grip 120, 90 - 120mm, 3 1/2 - 4 3/4"- Stainless</t>
  </si>
  <si>
    <t>5034752003410</t>
  </si>
  <si>
    <t>53808</t>
  </si>
  <si>
    <t>Hi-Grip Flexible Screwdriver</t>
  </si>
  <si>
    <t>5034752001157</t>
  </si>
  <si>
    <t>53810</t>
  </si>
  <si>
    <t>Hi-Grip Hose Clip Dispenser Stand - 100 Clips Stand Only</t>
  </si>
  <si>
    <t>53811</t>
  </si>
  <si>
    <t>Hi-Grip Hose Clip Dispenser Stand - 160 Clips Stand ONLY*</t>
  </si>
  <si>
    <t>53816.35</t>
  </si>
  <si>
    <t>Hi-Torque 35, 20 - 35mm, 3/4 - 1 3/8"- Stainless - Singles*</t>
  </si>
  <si>
    <t>5034752008477</t>
  </si>
  <si>
    <t>53816.40</t>
  </si>
  <si>
    <t>Hi-Torque 40, 25 - 40mm, 1 - 1 5/8"- Stainless - Singles*</t>
  </si>
  <si>
    <t>5034752008484</t>
  </si>
  <si>
    <t>53816.50</t>
  </si>
  <si>
    <t>Hi-Torque 50, 30 - 50mm, 1 1/4 - 2"- Stainless - Singles*</t>
  </si>
  <si>
    <t>5034752008491</t>
  </si>
  <si>
    <t>53816.60</t>
  </si>
  <si>
    <t>Hi-Torque 60, 40 - 60mm, 1 5/8 - 2 3/8"- Stainless - Singles*</t>
  </si>
  <si>
    <t>5034752008507</t>
  </si>
  <si>
    <t>53816.70</t>
  </si>
  <si>
    <t>Hi-Torque 70, 50 - 70mm, 2 - 2 3/4"- Stainless - Singles*</t>
  </si>
  <si>
    <t>5034752008514</t>
  </si>
  <si>
    <t>53816.90</t>
  </si>
  <si>
    <t>Hi-Torque 90, 70 - 90mm, 2 3/4 - 3 1/2"- Stainless - Singles*</t>
  </si>
  <si>
    <t>5034752008538</t>
  </si>
  <si>
    <t>53817.120</t>
  </si>
  <si>
    <t>Hi-Torque 120, 90 - 120mm, 3 1/2 - 4 3/4"-Stainless- Singles*</t>
  </si>
  <si>
    <t>5034752008576</t>
  </si>
  <si>
    <t>53817.140</t>
  </si>
  <si>
    <t>Hi-Torque 140, 110 - 140mm, 4 3/8 - 5 1/2"-Stainless-Singles*</t>
  </si>
  <si>
    <t>53839.9</t>
  </si>
  <si>
    <t>Mini Clip 9, 7-9mm (Bag of 10)</t>
  </si>
  <si>
    <t>5034752011279</t>
  </si>
  <si>
    <t>53840.1</t>
  </si>
  <si>
    <t>Mini Clip 10, 8-10mm (Bag of 10)</t>
  </si>
  <si>
    <t>5034752011286</t>
  </si>
  <si>
    <t>53840.11</t>
  </si>
  <si>
    <t>Mini Clip 11, 9-11mm (Bag of 10)</t>
  </si>
  <si>
    <t>5034752011293</t>
  </si>
  <si>
    <t>53840.12</t>
  </si>
  <si>
    <t>Mini Clip 12, 10-12mm (Bag of 10)</t>
  </si>
  <si>
    <t>5034752011309</t>
  </si>
  <si>
    <t>53840.14</t>
  </si>
  <si>
    <t>Mini Clip 14, 12-14mm (Bag of 10)</t>
  </si>
  <si>
    <t>53840.16</t>
  </si>
  <si>
    <t>Mini Clip 16, 14-16mm (Bag of 10)</t>
  </si>
  <si>
    <t>53840.18</t>
  </si>
  <si>
    <t>Mini Clip 18, 16-18mm (Bag of 10)</t>
  </si>
  <si>
    <t>53860.8</t>
  </si>
  <si>
    <t>P-Clips 8mm- Stainless, M6 (Bag of 25)*</t>
  </si>
  <si>
    <t>5034752011804</t>
  </si>
  <si>
    <t>53861.12</t>
  </si>
  <si>
    <t>P-Clips 12mm- Stainless, M6 (Bag of 25)*</t>
  </si>
  <si>
    <t>5034752015383</t>
  </si>
  <si>
    <t>53861.13</t>
  </si>
  <si>
    <t>P-Clips 13mm- Stainless, M6 (Bag of 25)*</t>
  </si>
  <si>
    <t>5034752011828</t>
  </si>
  <si>
    <t>53861.19</t>
  </si>
  <si>
    <t>P-Clips  19mm- Stainless, M6 (Bag of 25)*</t>
  </si>
  <si>
    <t>5034752015420</t>
  </si>
  <si>
    <t>53861.21</t>
  </si>
  <si>
    <t>P-Clips  21mm- Stainless, M6 (Bag of 25)*</t>
  </si>
  <si>
    <t>5034752011842</t>
  </si>
  <si>
    <t>53861.25</t>
  </si>
  <si>
    <t>P-Clips  25mm- Stainless, M6 (Bag of 25)*</t>
  </si>
  <si>
    <t>5034752011859</t>
  </si>
  <si>
    <t>53861.32</t>
  </si>
  <si>
    <t>P-Clips  32mm- Stainless, M6 (Bag of 25)*</t>
  </si>
  <si>
    <t>5034752015413</t>
  </si>
  <si>
    <t>53861.40</t>
  </si>
  <si>
    <t>P-Clips  40mm- Stainless, M6 (Bag of 25)*</t>
  </si>
  <si>
    <t>5034752015437</t>
  </si>
  <si>
    <t>54108.1</t>
  </si>
  <si>
    <t>Mooring Line -10mm x 8m, White Polyester</t>
  </si>
  <si>
    <t>54108.2</t>
  </si>
  <si>
    <t>Mooring Line - 10mm x 8m, Black Polyester</t>
  </si>
  <si>
    <t>5060402494321</t>
  </si>
  <si>
    <t>54108.3</t>
  </si>
  <si>
    <t>Mooring Line - 10mm x 8m, Navy Polyester</t>
  </si>
  <si>
    <t>5060402494369</t>
  </si>
  <si>
    <t>54108.4</t>
  </si>
  <si>
    <t>Mooring Line - 10mm x 8m, Black with Red Flecks Polyester</t>
  </si>
  <si>
    <t>5060402495793</t>
  </si>
  <si>
    <t>54121.1</t>
  </si>
  <si>
    <t>Mooring Line -12mm x 10m, White Polyester</t>
  </si>
  <si>
    <t>5060402491917</t>
  </si>
  <si>
    <t>54121.2</t>
  </si>
  <si>
    <t>Mooring Line -12mm x 10m, Black Polyester</t>
  </si>
  <si>
    <t>5060402491924</t>
  </si>
  <si>
    <t>54121.3</t>
  </si>
  <si>
    <t>Mooring Line -12mm x 10m, Navy Polyester</t>
  </si>
  <si>
    <t>5060402491931</t>
  </si>
  <si>
    <t>54121.4</t>
  </si>
  <si>
    <t>Mooring Line -12mm x 10m, Black with Red Flecks Polyester</t>
  </si>
  <si>
    <t>5060402495809</t>
  </si>
  <si>
    <t>54125.2</t>
  </si>
  <si>
    <t>Mooring Line -12mm x 15m, Black Polyester</t>
  </si>
  <si>
    <t>5060402491955</t>
  </si>
  <si>
    <t>54125.3</t>
  </si>
  <si>
    <t>Mooring Line -12mm x 15m, Navy Polyester</t>
  </si>
  <si>
    <t>5060402491962</t>
  </si>
  <si>
    <t>54125.4</t>
  </si>
  <si>
    <t>Mooring Line -12mm x 15m, Black with Red Flecks Polyester</t>
  </si>
  <si>
    <t>5060402495816</t>
  </si>
  <si>
    <t>54139.2</t>
  </si>
  <si>
    <t>Mooring Line -14mm x 8m, Black Polyester</t>
  </si>
  <si>
    <t>5060402494376</t>
  </si>
  <si>
    <t>54139.3</t>
  </si>
  <si>
    <t>Mooring Line -14mm x 8m, Navy Polyester</t>
  </si>
  <si>
    <t>5060402494383</t>
  </si>
  <si>
    <t>54139.4</t>
  </si>
  <si>
    <t>Mooring Line -14mm x 8m, Black with Red Flecks Polyester</t>
  </si>
  <si>
    <t>5060402494338</t>
  </si>
  <si>
    <t>54141.2</t>
  </si>
  <si>
    <t>Mooring Line -14mm x 10m, Black Polyester</t>
  </si>
  <si>
    <t>5060402491986</t>
  </si>
  <si>
    <t>54141.3</t>
  </si>
  <si>
    <t>Mooring Line -14mm x 10m, Navy Polyester</t>
  </si>
  <si>
    <t>5060402491993</t>
  </si>
  <si>
    <t>54141.4</t>
  </si>
  <si>
    <t>Mooring Line -14mm x 10m, Black with Red Flecks Polyester</t>
  </si>
  <si>
    <t>5060402494345</t>
  </si>
  <si>
    <t>54145.2</t>
  </si>
  <si>
    <t>Mooring Line -14mm x 15m, Black Polyester</t>
  </si>
  <si>
    <t>5060402492013</t>
  </si>
  <si>
    <t>54145.3</t>
  </si>
  <si>
    <t>Mooring Line -14mm x 15m, Navy Polyester</t>
  </si>
  <si>
    <t>5060402492020</t>
  </si>
  <si>
    <t>54145.4</t>
  </si>
  <si>
    <t>Mooring Line -14mm x 15m, Black with Red Flecks Polyester</t>
  </si>
  <si>
    <t>5060402494352</t>
  </si>
  <si>
    <t>54161.2</t>
  </si>
  <si>
    <t>Mooring Line -16mm x 10m, Black Polyester</t>
  </si>
  <si>
    <t>5060402492037</t>
  </si>
  <si>
    <t>54165.2</t>
  </si>
  <si>
    <t>Mooring Line -16mm x 15m, Black Polyester</t>
  </si>
  <si>
    <t>5060402492044</t>
  </si>
  <si>
    <t>54174</t>
  </si>
  <si>
    <t>Shock Dock Line with Integrated Shock Absorber 14mm x 8m</t>
  </si>
  <si>
    <t>5060402494239</t>
  </si>
  <si>
    <t>54176</t>
  </si>
  <si>
    <t>Shock Dock Line with Integrated Shock Absorber 14mm x 10m</t>
  </si>
  <si>
    <t>5060402494246</t>
  </si>
  <si>
    <t>54178</t>
  </si>
  <si>
    <t>Shock Dock Line with Integrated Shock Absorber 14mm x 15m</t>
  </si>
  <si>
    <t>5060402494253</t>
  </si>
  <si>
    <t>54208.1</t>
  </si>
  <si>
    <t>Fender Line - 8mm x 1.8m, White Polyester, Pair</t>
  </si>
  <si>
    <t>5060402492051</t>
  </si>
  <si>
    <t>54208.2</t>
  </si>
  <si>
    <t>Fender Line - 8mm x 1.8m, Black Polyester,Pair</t>
  </si>
  <si>
    <t>5060402492068</t>
  </si>
  <si>
    <t>54208.3</t>
  </si>
  <si>
    <t>Fender Line - 8mm x 1.8m, Navy Polyester, Pair</t>
  </si>
  <si>
    <t>5060402492075</t>
  </si>
  <si>
    <t>54208.4</t>
  </si>
  <si>
    <t>Fender Line - 8mm x 1.8m, Black with Red Flecks Polyester,Pair</t>
  </si>
  <si>
    <t>5060402495823</t>
  </si>
  <si>
    <t>54210.1</t>
  </si>
  <si>
    <t>Fender Line - 10mm x 1.8m, White Polyester, Pair</t>
  </si>
  <si>
    <t>5060402492082</t>
  </si>
  <si>
    <t>54210.2</t>
  </si>
  <si>
    <t>Fender Line - 10mm x 1.8m, Black Polyester, Pair</t>
  </si>
  <si>
    <t>5060402492099</t>
  </si>
  <si>
    <t>54210.3</t>
  </si>
  <si>
    <t>Fender Line - 10mm x 1.8m, Navy Polyester, Pair</t>
  </si>
  <si>
    <t>5060402492105</t>
  </si>
  <si>
    <t>54210.4</t>
  </si>
  <si>
    <t>Fender Line - 10mm x 1.8m, Black with Red Flecks Polyester, Pair</t>
  </si>
  <si>
    <t>5060402495830</t>
  </si>
  <si>
    <t>5060402492136</t>
  </si>
  <si>
    <t>54332</t>
  </si>
  <si>
    <t>Halyard 33m 10mm 32 Strand Spliced Shackle Polyester Red/Whi</t>
  </si>
  <si>
    <t>5060402492563</t>
  </si>
  <si>
    <t>54335</t>
  </si>
  <si>
    <t>Halyard 36m 12mm 32 Strand Spliced Shackle Red/White</t>
  </si>
  <si>
    <t>5060402492570</t>
  </si>
  <si>
    <t>54338</t>
  </si>
  <si>
    <t>Halyard 33m 10mm 32 Strand Spliced Snap Shackle Polye Blue/W</t>
  </si>
  <si>
    <t>5060402492587</t>
  </si>
  <si>
    <t>54340</t>
  </si>
  <si>
    <t>Halyard 36m 12mm 32 Strand Spliced Snap Shackle Polye Blue/W</t>
  </si>
  <si>
    <t>5060402492594</t>
  </si>
  <si>
    <t>54348</t>
  </si>
  <si>
    <t>Sailing Rope 16 Strand Polyester 6mm x 100m White w/ Blue</t>
  </si>
  <si>
    <t>5060402493805</t>
  </si>
  <si>
    <t>54352</t>
  </si>
  <si>
    <t>Sailing Rope 16 Strand Polyester 8mm x 100m White w/ Blue</t>
  </si>
  <si>
    <t>5060402493812</t>
  </si>
  <si>
    <t>54356</t>
  </si>
  <si>
    <t>Sailing Rope 16 Strand Polyester 10mm x 100m White w/ Blue</t>
  </si>
  <si>
    <t>5060402493829</t>
  </si>
  <si>
    <t>54361.1</t>
  </si>
  <si>
    <t>3 Strand White 6mm Polyester Rope 100m Reel</t>
  </si>
  <si>
    <t>5060402494260</t>
  </si>
  <si>
    <t>54361.2</t>
  </si>
  <si>
    <t>3 Strand Black 6mm Polyester Rope 100m Reel</t>
  </si>
  <si>
    <t>5060402494277</t>
  </si>
  <si>
    <t>54361.3</t>
  </si>
  <si>
    <t>3 Strand Navy 6mm Polyester Rope 100m Reel</t>
  </si>
  <si>
    <t>5060402494284</t>
  </si>
  <si>
    <t>54364.1</t>
  </si>
  <si>
    <t>3 Strand White 8mm Polyester Rope 100m Reel</t>
  </si>
  <si>
    <t>5060402493836</t>
  </si>
  <si>
    <t>54364.2</t>
  </si>
  <si>
    <t>3 Strand Black 8mm Polyester Rope 100m Reel</t>
  </si>
  <si>
    <t>5060402494291</t>
  </si>
  <si>
    <t>54364.3</t>
  </si>
  <si>
    <t>3 Strand Navy 8mm Polyester Rope 100m Reel</t>
  </si>
  <si>
    <t>5060402493843</t>
  </si>
  <si>
    <t>54366</t>
  </si>
  <si>
    <t>3 Strand Light Blue 8mm Polyester Rope 100m on a Reel</t>
  </si>
  <si>
    <t>54368.1</t>
  </si>
  <si>
    <t>3 Strand White 10mm Polyester Rope 100m Reel - Prestretched</t>
  </si>
  <si>
    <t>5060402493850</t>
  </si>
  <si>
    <t>54368.2</t>
  </si>
  <si>
    <t>3 Strand Black 10mm Polyester Rope 100m Reel - Prestretched</t>
  </si>
  <si>
    <t>5060402494307</t>
  </si>
  <si>
    <t>54368.3</t>
  </si>
  <si>
    <t>3 Strand Navy 10mm Polyester Rope 100m Reel - Prestretched</t>
  </si>
  <si>
    <t>5060402493867</t>
  </si>
  <si>
    <t>54370</t>
  </si>
  <si>
    <t>Prestretched 3 Strand Light Blue 10mm Polyester Rope 100m Reel</t>
  </si>
  <si>
    <t>54372.1</t>
  </si>
  <si>
    <t>3 Strand White 12mm Polyester Rope 100m Reel - Prestretched</t>
  </si>
  <si>
    <t>5060402493874</t>
  </si>
  <si>
    <t>54372.2</t>
  </si>
  <si>
    <t>3 Strand Black 12mm Polyester Rope 100m Reel - Prestretched</t>
  </si>
  <si>
    <t>5060402494314</t>
  </si>
  <si>
    <t>54372.3</t>
  </si>
  <si>
    <t>3 Strand Navy 12mm Polyester Rope 100m Reel - Prestretched</t>
  </si>
  <si>
    <t>5060402493881</t>
  </si>
  <si>
    <t>54374</t>
  </si>
  <si>
    <t>Prestretched 3 Strand Light Blue 12mm Polyester Rope 100m Reel</t>
  </si>
  <si>
    <t>54382</t>
  </si>
  <si>
    <t>Softlock UHMWPE Shackle 5mm - Grey</t>
  </si>
  <si>
    <t>5060402493898</t>
  </si>
  <si>
    <t>54384</t>
  </si>
  <si>
    <t>Softlock UHMWPE Shackle 6mm - Grey</t>
  </si>
  <si>
    <t>5060402493904</t>
  </si>
  <si>
    <t>54386</t>
  </si>
  <si>
    <t>Softlock UHMWPE Shackle 8mm - Grey</t>
  </si>
  <si>
    <t>5060402493911</t>
  </si>
  <si>
    <t>54388</t>
  </si>
  <si>
    <t>Softlock UHMWPE Shackle 10mm - Grey</t>
  </si>
  <si>
    <t>5060402493928</t>
  </si>
  <si>
    <t>55014</t>
  </si>
  <si>
    <t>Surecal 10L Single Coil Calorifier</t>
  </si>
  <si>
    <t>55016</t>
  </si>
  <si>
    <t>Surecal 15L Single Coil Calorifier</t>
  </si>
  <si>
    <t>55020</t>
  </si>
  <si>
    <t>Surecal 22L Single Coil Calorifier</t>
  </si>
  <si>
    <t>55022</t>
  </si>
  <si>
    <t>Surecal 22L TWIN Coil Calorifier - To Order</t>
  </si>
  <si>
    <t>55024</t>
  </si>
  <si>
    <t>Surecal 30L Single Coil Calorifier</t>
  </si>
  <si>
    <t>55026</t>
  </si>
  <si>
    <t>Surecal 30L TWIN Coil Calorifier - To Order</t>
  </si>
  <si>
    <t>55028</t>
  </si>
  <si>
    <t>Surecal 40L Single Coil Calorifier</t>
  </si>
  <si>
    <t>55030</t>
  </si>
  <si>
    <t>Surecal 40L TWIN Coil Calorifier - To Order</t>
  </si>
  <si>
    <t>55032</t>
  </si>
  <si>
    <t>Surecal 55L Single Coil Calorifier - NS</t>
  </si>
  <si>
    <t>55034</t>
  </si>
  <si>
    <t>Surecal 55L TWIN Coil Calorifier</t>
  </si>
  <si>
    <t>55056</t>
  </si>
  <si>
    <t>Surecal 10L Single Coil Vertical Calorifier</t>
  </si>
  <si>
    <t>55060</t>
  </si>
  <si>
    <t>Surecal 30L TWIN Coil Vertical Calorifier - Sealine</t>
  </si>
  <si>
    <t>55061</t>
  </si>
  <si>
    <t>Surecal 30L Vertical Single Coil Calorifier</t>
  </si>
  <si>
    <t>55062</t>
  </si>
  <si>
    <t>Surecal 35L SingleCoil Vertical Calorifier - Princess</t>
  </si>
  <si>
    <t>55088</t>
  </si>
  <si>
    <t>Immersion Element 1000W in Titanium 11"</t>
  </si>
  <si>
    <t>55094</t>
  </si>
  <si>
    <t>Immersion Element 2000W Titanium 11"  OEM</t>
  </si>
  <si>
    <t>55110</t>
  </si>
  <si>
    <t>Surecal 2L Expansion Tank</t>
  </si>
  <si>
    <t>55112</t>
  </si>
  <si>
    <t>Surecal 5L Expansion Tank</t>
  </si>
  <si>
    <t>55130</t>
  </si>
  <si>
    <t>Surecal 2L Accumulator Tank</t>
  </si>
  <si>
    <t>55132</t>
  </si>
  <si>
    <t>Surecal 5L Accumulator Tank</t>
  </si>
  <si>
    <t>55135</t>
  </si>
  <si>
    <t>Surecal 8L Accumulator Tank</t>
  </si>
  <si>
    <t>55148</t>
  </si>
  <si>
    <t>Surecal 15mm Mixer Valve</t>
  </si>
  <si>
    <t>55160</t>
  </si>
  <si>
    <t>Speedfit Hose Connector 15mm x 1/2in - 3 Pack</t>
  </si>
  <si>
    <t>5060402493942</t>
  </si>
  <si>
    <t>55401.1</t>
  </si>
  <si>
    <t>DG8 Waterproof  White Plastic Cable Gland</t>
  </si>
  <si>
    <t>5061039730141</t>
  </si>
  <si>
    <t>55401.2</t>
  </si>
  <si>
    <t>DG8 Waterproof Black Plastic Cable Gland</t>
  </si>
  <si>
    <t>5061039730004</t>
  </si>
  <si>
    <t>55401.3</t>
  </si>
  <si>
    <t>DG8 Waterproof Grey Plastic Cable Gland</t>
  </si>
  <si>
    <t>5061039730073</t>
  </si>
  <si>
    <t>55401.4</t>
  </si>
  <si>
    <t>DG8 Waterproof Aluminium Cable Gland</t>
  </si>
  <si>
    <t>5061039730219</t>
  </si>
  <si>
    <t>55401.5</t>
  </si>
  <si>
    <t>DG8 Waterproof Stainless Steel Cable Gland</t>
  </si>
  <si>
    <t>5061039730295</t>
  </si>
  <si>
    <t>55404.1</t>
  </si>
  <si>
    <t>DG20 Waterproof White  Plastic Cable Gland</t>
  </si>
  <si>
    <t>5061039730158</t>
  </si>
  <si>
    <t>55404.2</t>
  </si>
  <si>
    <t>DG20 Waterproof Black Plastic Cable Gland</t>
  </si>
  <si>
    <t>5061039730011</t>
  </si>
  <si>
    <t>55404.3</t>
  </si>
  <si>
    <t>DG20 Waterproof Grey Plastic Cable Gland</t>
  </si>
  <si>
    <t>5061039730080</t>
  </si>
  <si>
    <t>55404.4</t>
  </si>
  <si>
    <t>DG20 Waterproof Aluminium Cable Gland</t>
  </si>
  <si>
    <t>5061039730226</t>
  </si>
  <si>
    <t>55404.5</t>
  </si>
  <si>
    <t>DG20 Waterproof Stainless Steel Cable Gland</t>
  </si>
  <si>
    <t>5061039730301</t>
  </si>
  <si>
    <t>55407.1</t>
  </si>
  <si>
    <t>DG21 Waterproof White Plastic Cable Gland</t>
  </si>
  <si>
    <t>5061039730165</t>
  </si>
  <si>
    <t>55407.2</t>
  </si>
  <si>
    <t>DG21 Waterproof Black Plastic Cable Gland</t>
  </si>
  <si>
    <t>5061039730028</t>
  </si>
  <si>
    <t>55407.3</t>
  </si>
  <si>
    <t>DG21 Waterproof Grey Plastic Cable Gland</t>
  </si>
  <si>
    <t>5061039730097</t>
  </si>
  <si>
    <t>55407.4</t>
  </si>
  <si>
    <t>DG21 Waterproof Aluminium Cable Gland</t>
  </si>
  <si>
    <t>5061039730233</t>
  </si>
  <si>
    <t>55407.5</t>
  </si>
  <si>
    <t>DG21 Waterproof Stainless Steel Cable Gland</t>
  </si>
  <si>
    <t>5061039730318</t>
  </si>
  <si>
    <t>55410.1</t>
  </si>
  <si>
    <t>DG22 Waterproof White Plastic Cable Gland</t>
  </si>
  <si>
    <t>5061039730172</t>
  </si>
  <si>
    <t>55410.2</t>
  </si>
  <si>
    <t>DG22 Waterproof Black Plastic Cable Gland</t>
  </si>
  <si>
    <t>5061039730035</t>
  </si>
  <si>
    <t>55410.3</t>
  </si>
  <si>
    <t>DG22 Waterproof Grey Plastic Cable Gland</t>
  </si>
  <si>
    <t>5061039730103</t>
  </si>
  <si>
    <t>55410.4</t>
  </si>
  <si>
    <t>DG22 Waterproof Aluminium Cable Gland</t>
  </si>
  <si>
    <t>5061039730240</t>
  </si>
  <si>
    <t>55410.5</t>
  </si>
  <si>
    <t>DG22 Waterproof Stainless Steel Cable Gland</t>
  </si>
  <si>
    <t>5061039730325</t>
  </si>
  <si>
    <t>55413.1</t>
  </si>
  <si>
    <t>DG30 Waterproof White Plastic Cable Gland</t>
  </si>
  <si>
    <t>5061039730189</t>
  </si>
  <si>
    <t>55413.2</t>
  </si>
  <si>
    <t>DG30 Waterproof Black Plastic Cable Gland</t>
  </si>
  <si>
    <t>5061039730042</t>
  </si>
  <si>
    <t>55413.3</t>
  </si>
  <si>
    <t>DG30 Waterproof Grey Plastic Cable Gland</t>
  </si>
  <si>
    <t>5061039730110</t>
  </si>
  <si>
    <t>55413.4</t>
  </si>
  <si>
    <t>DG30 Waterproof Aluminium Cable Gland</t>
  </si>
  <si>
    <t>5061039730257</t>
  </si>
  <si>
    <t>55413.5</t>
  </si>
  <si>
    <t>DG30 Waterproof Stainless Steel Cable Gland</t>
  </si>
  <si>
    <t>5061039730332</t>
  </si>
  <si>
    <t>55416.1</t>
  </si>
  <si>
    <t>DG40 Waterproof White Plastic Cable Gland</t>
  </si>
  <si>
    <t>5061039730196</t>
  </si>
  <si>
    <t>55416.2</t>
  </si>
  <si>
    <t>DG40 Waterproof Black Plastic Cable Gland</t>
  </si>
  <si>
    <t>5061039730059</t>
  </si>
  <si>
    <t>55416.3</t>
  </si>
  <si>
    <t>DG40 Waterproof Grey Plastic Cable Gland</t>
  </si>
  <si>
    <t>5061039730127</t>
  </si>
  <si>
    <t>55416.4</t>
  </si>
  <si>
    <t>DG40 Waterproof Aluminium Cable Gland</t>
  </si>
  <si>
    <t>5061039730264</t>
  </si>
  <si>
    <t>55416.5</t>
  </si>
  <si>
    <t>DG40 Waterproof Stainless Steel Cable Gland</t>
  </si>
  <si>
    <t>5061039730349</t>
  </si>
  <si>
    <t>55418.1</t>
  </si>
  <si>
    <t>DG45 Waterproof White Plastic Cable Gland</t>
  </si>
  <si>
    <t>5061039730202</t>
  </si>
  <si>
    <t>55418.2</t>
  </si>
  <si>
    <t>DG45 Waterproof Black Plastic Cable Gland</t>
  </si>
  <si>
    <t>5061039730066</t>
  </si>
  <si>
    <t>55418.3</t>
  </si>
  <si>
    <t>DG45 Waterproof Grey Plastic Cable Gland</t>
  </si>
  <si>
    <t>5061039730134</t>
  </si>
  <si>
    <t>55418.4</t>
  </si>
  <si>
    <t>DG45 Waterproof Aluminium Cable Gland</t>
  </si>
  <si>
    <t>5061039730271</t>
  </si>
  <si>
    <t>55418.5</t>
  </si>
  <si>
    <t>DG45 Waterproof Stainless Steel Cable Gland</t>
  </si>
  <si>
    <t>5061039730356</t>
  </si>
  <si>
    <t>55424.4</t>
  </si>
  <si>
    <t>DG50 Waterproof Aluminium Cable Gland</t>
  </si>
  <si>
    <t>5061039730288</t>
  </si>
  <si>
    <t>55427.5</t>
  </si>
  <si>
    <t>DG50 Waterproof Stainless Steel Cable Gland</t>
  </si>
  <si>
    <t>5061039730363</t>
  </si>
  <si>
    <t>55430.1</t>
  </si>
  <si>
    <t>SE1 Waterproof Side Entry Cable  Gland - White Plastic</t>
  </si>
  <si>
    <t>5061039730479</t>
  </si>
  <si>
    <t>55430.2</t>
  </si>
  <si>
    <t>SE1B Waterproof Side Entry Cable  Gland - Black Plastic</t>
  </si>
  <si>
    <t>5061039730516</t>
  </si>
  <si>
    <t>55430.3</t>
  </si>
  <si>
    <t>SE1 Waterproof Side Entry Cable  Gland - Grey Plastic</t>
  </si>
  <si>
    <t>5061039730431</t>
  </si>
  <si>
    <t>55433.1</t>
  </si>
  <si>
    <t>SE5 Waterproof Side Entry Cable  Gland - White Plastic</t>
  </si>
  <si>
    <t>5061039730486</t>
  </si>
  <si>
    <t>55433.2</t>
  </si>
  <si>
    <t>SE5B Waterproof Side Entry Cable  Gland - Black Plastic</t>
  </si>
  <si>
    <t>5061039730523</t>
  </si>
  <si>
    <t>55433.3</t>
  </si>
  <si>
    <t>SE5 Waterproof Side Entry Cable  Gland - Grey Plastic</t>
  </si>
  <si>
    <t>5061039730448</t>
  </si>
  <si>
    <t>55435.1</t>
  </si>
  <si>
    <t>SE6 Waterproof Side Entry Cable  Gland - White Plastic</t>
  </si>
  <si>
    <t>5061039730493</t>
  </si>
  <si>
    <t>55435.2</t>
  </si>
  <si>
    <t>SE6B Waterproof Side Entry Cable  Gland - Black Plastic</t>
  </si>
  <si>
    <t>5061039730530</t>
  </si>
  <si>
    <t>55435.3</t>
  </si>
  <si>
    <t>SE6 Waterproof Side Entry Cable  Gland - Grey Plastic</t>
  </si>
  <si>
    <t>5061039730455</t>
  </si>
  <si>
    <t>55437</t>
  </si>
  <si>
    <t>DR1 Waterproof Stainless Steel Multi Cable Gland</t>
  </si>
  <si>
    <t>5061039730424</t>
  </si>
  <si>
    <t>55440.1</t>
  </si>
  <si>
    <t>SE7 Waterproof Twin Entry Side Entry Cable  Gland -- White Plastic</t>
  </si>
  <si>
    <t>5061039730547</t>
  </si>
  <si>
    <t>55440.2</t>
  </si>
  <si>
    <t>SE7 Waterproof Twin Entry Side Entry Cable  Gland - Black Plastic</t>
  </si>
  <si>
    <t>5061039730509</t>
  </si>
  <si>
    <t>55440.3</t>
  </si>
  <si>
    <t>SE7 Waterproof Twin Entry Side Entry Cable  Gland - Grey Plastic</t>
  </si>
  <si>
    <t>5061039730462</t>
  </si>
  <si>
    <t>55452</t>
  </si>
  <si>
    <t>Rubber Bung Pack For DG21 Glands</t>
  </si>
  <si>
    <t>5061039730370</t>
  </si>
  <si>
    <t>55455</t>
  </si>
  <si>
    <t>Rubber Bung Pack For DG22 Glands</t>
  </si>
  <si>
    <t>5061039730387</t>
  </si>
  <si>
    <t>55458</t>
  </si>
  <si>
    <t>Rubber Bung Pack For SE5 Glands</t>
  </si>
  <si>
    <t>5061039732381</t>
  </si>
  <si>
    <t>55461</t>
  </si>
  <si>
    <t>Rubber Bung Pack For SE6 Glands</t>
  </si>
  <si>
    <t>5061039732398</t>
  </si>
  <si>
    <t>55479</t>
  </si>
  <si>
    <t>Small Waterproof 6 Way Connector Junction Box Kit - 65 x 94 x 57 mm</t>
  </si>
  <si>
    <t>5061039730561</t>
  </si>
  <si>
    <t>55481</t>
  </si>
  <si>
    <t>Medium Waterproof 10 Way Connector Junction Box Kit - 94 x 130 x 57 mm</t>
  </si>
  <si>
    <t>5061039730578</t>
  </si>
  <si>
    <t>55633</t>
  </si>
  <si>
    <t>6 Way Busbar 10A  Nickel Plated Brass 75 x 20mm</t>
  </si>
  <si>
    <t>5061039731193</t>
  </si>
  <si>
    <t>55635</t>
  </si>
  <si>
    <t>12 Way Busbar 10A Nickel Plated Brass 116 x 20mm</t>
  </si>
  <si>
    <t>5061039731209</t>
  </si>
  <si>
    <t>55645</t>
  </si>
  <si>
    <t>6A Marine Connector Block, 12 Way, Nickel Plated Brass &amp; Polythene</t>
  </si>
  <si>
    <t>5061039731230</t>
  </si>
  <si>
    <t>55647</t>
  </si>
  <si>
    <t>10A Marine Connector Block, 12 Way, Nickel Plated Brass &amp; Polythene</t>
  </si>
  <si>
    <t>5061039731247</t>
  </si>
  <si>
    <t>55649</t>
  </si>
  <si>
    <t>16A Marine Connector Block, 12 Way, Nickel Plated Brass &amp; Polythene</t>
  </si>
  <si>
    <t>5061039731254</t>
  </si>
  <si>
    <t>55729</t>
  </si>
  <si>
    <t>Spare Grafter 2 Pin Male In-Line Plug Connector – Screw Terminal</t>
  </si>
  <si>
    <t>5061039731964</t>
  </si>
  <si>
    <t>55731</t>
  </si>
  <si>
    <t>Spare Grafter 2 Pin Panel Mount Socket Connector – Screw Terminal</t>
  </si>
  <si>
    <t>5061039731971</t>
  </si>
  <si>
    <t>55735</t>
  </si>
  <si>
    <t>Spare Grafter 3 Pin Male In-Line Plug Connector – Screw Terminal</t>
  </si>
  <si>
    <t>5061039731995</t>
  </si>
  <si>
    <t>55737</t>
  </si>
  <si>
    <t>Spare Grafter 3 Pin Panel Mount Socket Connector – Screw Terminal</t>
  </si>
  <si>
    <t>5061039732008</t>
  </si>
  <si>
    <t>55741</t>
  </si>
  <si>
    <t>Spare Grafter 4 Pin Male In-Line Plug Connector – Screw Terminal</t>
  </si>
  <si>
    <t>5061039732022</t>
  </si>
  <si>
    <t>55743</t>
  </si>
  <si>
    <t>Spare Grafter 4 Pin Panel Mount Socket Connector – Screw Terminal</t>
  </si>
  <si>
    <t>5061039732039</t>
  </si>
  <si>
    <t>55753</t>
  </si>
  <si>
    <t>Grafter 2 Pin Plug And Panel-Mount Socket Pair - Screw Terminal</t>
  </si>
  <si>
    <t>5061039732060</t>
  </si>
  <si>
    <t>55757</t>
  </si>
  <si>
    <t>Grafter 3 Pin Plug And Panel-Mount Socket Pair  - Screw Terminal</t>
  </si>
  <si>
    <t>5061039732084</t>
  </si>
  <si>
    <t>55761</t>
  </si>
  <si>
    <t>Grafter 4 Pin Plug And Panel-Mount Socket Pair - Screw Terminal</t>
  </si>
  <si>
    <t>5061039732107</t>
  </si>
  <si>
    <t>55825</t>
  </si>
  <si>
    <t>Index Marine Galvanic Isolator 16 Amps</t>
  </si>
  <si>
    <t>5061039732299</t>
  </si>
  <si>
    <t>55827</t>
  </si>
  <si>
    <t>Index Marine Galvanic Isolator 32 Amps</t>
  </si>
  <si>
    <t>5061039732305</t>
  </si>
  <si>
    <t>55831</t>
  </si>
  <si>
    <t>Electrical Status Fault Indicator For Index Galvanic Isolators</t>
  </si>
  <si>
    <t>5061039732329</t>
  </si>
  <si>
    <t>55845</t>
  </si>
  <si>
    <t>Wireless Phone Charger (Hidden) with Phone Holder</t>
  </si>
  <si>
    <t>5061039732343</t>
  </si>
  <si>
    <t>55847</t>
  </si>
  <si>
    <t>Wireless Phone Charger (Hidden) without Phone Holder</t>
  </si>
  <si>
    <t>5061039732350</t>
  </si>
  <si>
    <t>55849</t>
  </si>
  <si>
    <t>Long 30mm Range Wireless Phone Charger (Hidden) with Phone Holder</t>
  </si>
  <si>
    <t>5061039732367</t>
  </si>
  <si>
    <t>55860</t>
  </si>
  <si>
    <t>Bulgin Cap for Socket  IP68</t>
  </si>
  <si>
    <t>5060402495786</t>
  </si>
  <si>
    <t>TN</t>
  </si>
  <si>
    <t>55863</t>
  </si>
  <si>
    <t>Bulgin Cap for Plug IP68</t>
  </si>
  <si>
    <t>5060402495779</t>
  </si>
  <si>
    <t>55865.2</t>
  </si>
  <si>
    <t>Bulgin Flex 2 Pin Plug IP68 NS</t>
  </si>
  <si>
    <t>55865.3</t>
  </si>
  <si>
    <t>Bulgin Flex 3 Pin Plug IP68 NS</t>
  </si>
  <si>
    <t>55865.6</t>
  </si>
  <si>
    <t>Bulgin Flex 6 Pin Plug IP68 NS</t>
  </si>
  <si>
    <t>55867.3</t>
  </si>
  <si>
    <t>Bulgin 3 Pin Low Flange/Flush Mount Socket IP68 NS</t>
  </si>
  <si>
    <t>55867.6</t>
  </si>
  <si>
    <t>Bulgin 6 Pin Low Flange/Flush Mount Socket IP68 NS</t>
  </si>
  <si>
    <t>55869.2</t>
  </si>
  <si>
    <t>Bulgin 2 Pin Bulkhead/Surface Mount  Socket IP68 NS</t>
  </si>
  <si>
    <t>55869.3</t>
  </si>
  <si>
    <t>Bulgin 3 Pin Bulkhead/Surface Mount  Socket IP68 NS</t>
  </si>
  <si>
    <t>55869.6</t>
  </si>
  <si>
    <t>Bulgin 6 Pin Bulkhead/Surface Mount  Socket IP68 NS</t>
  </si>
  <si>
    <t>55871.2</t>
  </si>
  <si>
    <t>Bulgin 2 Pin In-Line  Socket IP68 NS</t>
  </si>
  <si>
    <t>55871.3</t>
  </si>
  <si>
    <t>Bulgin 3 Pin In-Line  Socket IP68 NS</t>
  </si>
  <si>
    <t>55871.6</t>
  </si>
  <si>
    <t>Bulgin 6 Pin In-Line  Socket IP68 NS</t>
  </si>
  <si>
    <t>55875.2</t>
  </si>
  <si>
    <t>Bulgin Flex 2 Pin, Plug &amp; Cap Kit, IP68 Retail Pack</t>
  </si>
  <si>
    <t>5061039731308</t>
  </si>
  <si>
    <t>55875.3</t>
  </si>
  <si>
    <t>Bulgin Flex 3 Pin, Plug &amp; Cap Kit, IP68 Retail Pack</t>
  </si>
  <si>
    <t>5061039731377</t>
  </si>
  <si>
    <t>55875.6</t>
  </si>
  <si>
    <t>Bulgin Flex 6 Pin, Plug &amp; Cap Kit, IP68 Retail Pack</t>
  </si>
  <si>
    <t>5061039731513</t>
  </si>
  <si>
    <t>55877.2</t>
  </si>
  <si>
    <t>Bulgin Low Flange/Flush Mount 2 Pin, Socket, Cap &amp; Screws Kit, IP68 Retail Pack</t>
  </si>
  <si>
    <t>5061039731315</t>
  </si>
  <si>
    <t>55877.3</t>
  </si>
  <si>
    <t>Bulgin Low Flange/Flush Mount 3 Pin, Socket, Cap &amp; Screws Kit, IP68 Retail Pack</t>
  </si>
  <si>
    <t>5061039731384</t>
  </si>
  <si>
    <t>55877.6</t>
  </si>
  <si>
    <t>Bulgin Low Flange/Flush Mount 6 Pin, Socket, Cap &amp; Screws Kit, IP68 Retail Pack</t>
  </si>
  <si>
    <t>5061039731520</t>
  </si>
  <si>
    <t>55879.2</t>
  </si>
  <si>
    <t>Bulgin Bulkhead/Surface Mount 2 Pin, Socket Cap &amp; Screws Kit IP68 Retail Pack</t>
  </si>
  <si>
    <t>5061039731322</t>
  </si>
  <si>
    <t>55879.3</t>
  </si>
  <si>
    <t>Bulgin Bulkhead/Surface Mount 3 Pin, Socket Cap &amp; Screws Kit IP68 Retail Pack</t>
  </si>
  <si>
    <t>5061039731391</t>
  </si>
  <si>
    <t>55879.6</t>
  </si>
  <si>
    <t>Bulgin Bulkhead/Surface Mount 6 Pin, Socket Cap &amp; Screws Kit IP68 Retail Pack</t>
  </si>
  <si>
    <t>5061039731537</t>
  </si>
  <si>
    <t>55881.2</t>
  </si>
  <si>
    <t>Bulgin In-Line, 2 Pin, Socket, Cap Kit IP68 Retail Pack</t>
  </si>
  <si>
    <t>5061039731339</t>
  </si>
  <si>
    <t>55881.3</t>
  </si>
  <si>
    <t>Bulgin In-Line, 3 Pin, Socket, Cap Kit IP68 Retail Pack</t>
  </si>
  <si>
    <t>5061039731407</t>
  </si>
  <si>
    <t>55881.6</t>
  </si>
  <si>
    <t>Bulgin In-Line, 6 Pin, Socket, Cap Kit IP68 Retail Pack</t>
  </si>
  <si>
    <t>5061039731544</t>
  </si>
  <si>
    <t>57002</t>
  </si>
  <si>
    <t>V-Tronix Heliflex Helical Stub Antenna 0.15m, Bracket, 20m</t>
  </si>
  <si>
    <t>719441210045</t>
  </si>
  <si>
    <t>57005</t>
  </si>
  <si>
    <t>Rubber Duck Quick-Connect Helical Antenna 0.2m, Mount Kit</t>
  </si>
  <si>
    <t>719441100766</t>
  </si>
  <si>
    <t>57008</t>
  </si>
  <si>
    <t>Ex Heavy Duty Helical Antenna 0.3m, 20m RG58, Mast Bracket</t>
  </si>
  <si>
    <t>57011</t>
  </si>
  <si>
    <t>Ex Heavy Duty Helical Antenna 0.3m, 'N' Base Connector</t>
  </si>
  <si>
    <t>57023</t>
  </si>
  <si>
    <t>V-Tronix Whipflex-S/S Whip 0.9m, Stand Off Bracket, 20m RG58</t>
  </si>
  <si>
    <t>719441210038</t>
  </si>
  <si>
    <t>57026</t>
  </si>
  <si>
    <t>V-Tronix Hawk S/S Whip Wind Indicator 0.9m, Mast Bracket 20m</t>
  </si>
  <si>
    <t>719441210021</t>
  </si>
  <si>
    <t>57029</t>
  </si>
  <si>
    <t>Sailboat Racer Black Ultra Light VHF 0.3m, L Bracket, SO239</t>
  </si>
  <si>
    <t>719441190071</t>
  </si>
  <si>
    <t>57032</t>
  </si>
  <si>
    <t>Sailboat S/S Whip Antenna 0.9m, SS Bracket 3dB SO239</t>
  </si>
  <si>
    <t>57035</t>
  </si>
  <si>
    <t>Extra heavy Duty S/S Whip 0.9m,  Mast Bracket 3dB 20m RG58</t>
  </si>
  <si>
    <t>57050</t>
  </si>
  <si>
    <t>Lift n Lay Heavy Duty S/S Whip 0.9m, SS Bracket, 3dB, SO239</t>
  </si>
  <si>
    <t>719441100926</t>
  </si>
  <si>
    <t>57053</t>
  </si>
  <si>
    <t>Skinny Mini S/S whip 0.9m, 1"-14 chrome ferrule 4.5m RG58</t>
  </si>
  <si>
    <t>719441100919</t>
  </si>
  <si>
    <t>57056</t>
  </si>
  <si>
    <t>V-Tronix RIB Raider Black S/S Whip 0.5m, Bracket, 8m RG58,</t>
  </si>
  <si>
    <t>719441210052</t>
  </si>
  <si>
    <t>57057</t>
  </si>
  <si>
    <t>Black Dorsal Low Profile VHF Antenna 10mile, 8m Cable Plug</t>
  </si>
  <si>
    <t>57058</t>
  </si>
  <si>
    <t>White Dorsal Low Profile VHF Antenna 10mile, 8m Cable Plug</t>
  </si>
  <si>
    <t>57062</t>
  </si>
  <si>
    <t>Extra Heavy Duty S/S Whip 0.9m Chromed Cannister 4.5m RG58 - NS</t>
  </si>
  <si>
    <t>57065</t>
  </si>
  <si>
    <t>Extra Heavy Duty S/S Whip 0.9m, 'N' connector, 3dB - NS</t>
  </si>
  <si>
    <t>57077</t>
  </si>
  <si>
    <t>Flexible Emergency VHF Antenna 0.2m, 3.6m RG58, Container</t>
  </si>
  <si>
    <t>719441300012</t>
  </si>
  <si>
    <t>57080</t>
  </si>
  <si>
    <t>V-Tronix Shorelink Emergency Antenna 0.4m, 6m RG174</t>
  </si>
  <si>
    <t>719441210014</t>
  </si>
  <si>
    <t>57083</t>
  </si>
  <si>
    <t>Inflatable Emergency VHF Antenna 1.5m, 3dB, 6m RG174, Adapto</t>
  </si>
  <si>
    <t>719441111441</t>
  </si>
  <si>
    <t>57095</t>
  </si>
  <si>
    <t>V-Tronix Fibreglass VHF 1.2m, 3dB, Nylon Ferrule, 4.5m RG58</t>
  </si>
  <si>
    <t>719441171025</t>
  </si>
  <si>
    <t>57098</t>
  </si>
  <si>
    <t>Fibreglass VHF Antenna 1.2m, Chrome Ferrule, 4.5m RG58</t>
  </si>
  <si>
    <t>719441100896</t>
  </si>
  <si>
    <t>57101</t>
  </si>
  <si>
    <t>Galaxy White Fibreglass VHF 1.2m, 3dB, SS Ferrule, 6m RG8X</t>
  </si>
  <si>
    <t>719441100605</t>
  </si>
  <si>
    <t>57104</t>
  </si>
  <si>
    <t>Galaxy Black Fibreglass VHF 1.2m, 3dB, SS Ferrule, 6m RG8X - NS</t>
  </si>
  <si>
    <t>719441100612</t>
  </si>
  <si>
    <t>57107</t>
  </si>
  <si>
    <t>Galaxy White Fibre Performance VHF 1.2m, SS Ferrule 6m RG8X</t>
  </si>
  <si>
    <t>57110</t>
  </si>
  <si>
    <t>Cablefree Fibre VHF 1.2m, Chrome Ferrule, 1"-11 Mount, S0239</t>
  </si>
  <si>
    <t>57123</t>
  </si>
  <si>
    <t>Fibreglass Antenna 1.5m, 3dB, S/S Ferrule, 6m RG58</t>
  </si>
  <si>
    <t>719441210373</t>
  </si>
  <si>
    <t>57126</t>
  </si>
  <si>
    <t>Fibreglass Antenna 1.5m, 3dB, Nylon Ferrule, 6m RG58</t>
  </si>
  <si>
    <t>719441210380</t>
  </si>
  <si>
    <t>57129</t>
  </si>
  <si>
    <t>Fibreglass Antenna Kit 1.5m, 3dB, Nylon Mount (4186)</t>
  </si>
  <si>
    <t>57132</t>
  </si>
  <si>
    <t>Fibreglass Two-Part 1.5m Antenna</t>
  </si>
  <si>
    <t>57135</t>
  </si>
  <si>
    <t>Commlite  - 2.0m Light-up Antenna (RG58)</t>
  </si>
  <si>
    <t>57142</t>
  </si>
  <si>
    <t>White Fibreglass Econ VHF Antenna2.4m Nylon Ferrule 4.5mRG58</t>
  </si>
  <si>
    <t>57145</t>
  </si>
  <si>
    <t>White Fibreglass Econ VHF Antenna2.4m 1"-14 Chrome 4.5m RG58</t>
  </si>
  <si>
    <t>57148</t>
  </si>
  <si>
    <t>White Fibreglass VHF 2.4m, 1"-14 S/S Ferrule, 6m RG58*</t>
  </si>
  <si>
    <t>719441210427</t>
  </si>
  <si>
    <t>57151</t>
  </si>
  <si>
    <t>Galaxy White Fibreglass VHF 2.4m, 1"-14 S/S Ferrule 6m RG8X</t>
  </si>
  <si>
    <t>791441200220</t>
  </si>
  <si>
    <t>57154</t>
  </si>
  <si>
    <t>Galaxy Black Fibreglass 2.4m, 1"-14 S/S Ferrule 6m RG8X</t>
  </si>
  <si>
    <t>57157</t>
  </si>
  <si>
    <t>Galaxy White, Performance 2.4m, 1"-14  SS Ferrule 6m RG8X</t>
  </si>
  <si>
    <t>57172</t>
  </si>
  <si>
    <t>Fibreglass VHF 5.8m 2 Sections 9dB Collinear,1"-14, 6m RG58</t>
  </si>
  <si>
    <t>57175</t>
  </si>
  <si>
    <t>Fibreglass VHF 5.8m, 2 Sections 9dB Mast Mount, SO239</t>
  </si>
  <si>
    <t>57181</t>
  </si>
  <si>
    <t>Fibreglass VHF 6.4m, 1 Section Mast Mount, Collinear SO239</t>
  </si>
  <si>
    <t>57193</t>
  </si>
  <si>
    <t>Mast Mount VHF 1.5m, N Connector, Mast Mount 1m RG213</t>
  </si>
  <si>
    <t>57196</t>
  </si>
  <si>
    <t>Mast Mount Dipole VHF1.6m, N Connector, Mast Mount 1m RG213</t>
  </si>
  <si>
    <t>57202</t>
  </si>
  <si>
    <t>Mast Mount Collinear VHF2.8m, N Connect, Mast Mount 1m RG213</t>
  </si>
  <si>
    <t>57235</t>
  </si>
  <si>
    <t>Active Antenna 1 Outlet Supply/Splitter Box for AA20 - NS</t>
  </si>
  <si>
    <t>57238</t>
  </si>
  <si>
    <t>Active S/S Whip Antenna 0.9m Bracket, BNC, 20m RG58 - NS</t>
  </si>
  <si>
    <t>57250</t>
  </si>
  <si>
    <t>HF Antenna 7.0m 2 sections, 1"-14 Chrome Check Mount Needed</t>
  </si>
  <si>
    <t>57256</t>
  </si>
  <si>
    <t>HF Antenna 7.0m 3 sections, 1"-14 Chrome Ferrule Check Mount</t>
  </si>
  <si>
    <t>57259</t>
  </si>
  <si>
    <t>HF Antenna 8.5m 2 sections, 1"-14 Chrome Ferrule Check Mount</t>
  </si>
  <si>
    <t>57271</t>
  </si>
  <si>
    <t>Helical AIS Antenna 0.15m Integrated Bracket 20m RG58</t>
  </si>
  <si>
    <t>57274</t>
  </si>
  <si>
    <t>Helical AIS Antenna 0.3m, Mast Bracket, 20m cable</t>
  </si>
  <si>
    <t>57276</t>
  </si>
  <si>
    <t>Black Dorsal Low Profile AIS Antenna 10mile, 8m Cable Plug</t>
  </si>
  <si>
    <t>57277</t>
  </si>
  <si>
    <t>White Dorsal Low Profile AIS Antenna 10mile, 8m Cable Plug</t>
  </si>
  <si>
    <t>57283</t>
  </si>
  <si>
    <t>S/S Squatty Body Whip AIS Antenna 0.9m, S/S Bracket, SO239</t>
  </si>
  <si>
    <t>719441100810</t>
  </si>
  <si>
    <t>57286</t>
  </si>
  <si>
    <t>Skinny Mini S/S Whip AIS Antenna 0.9m 1"-14 Chrome 4.5m RG58</t>
  </si>
  <si>
    <t>57289</t>
  </si>
  <si>
    <t>S/S Whip AIS Antenna 0.9m, Solderless, Stand Off, 20m RG58</t>
  </si>
  <si>
    <t>719441210243</t>
  </si>
  <si>
    <t>57298</t>
  </si>
  <si>
    <t>Galaxy White AIS Fibreglass Antenna 1.2m 1"-14 SS 6m RG8X</t>
  </si>
  <si>
    <t>719441200343</t>
  </si>
  <si>
    <t>57301</t>
  </si>
  <si>
    <t>Galaxy White Fibreglass AIS Antenna 2.4m 1"-14 6m RG8X</t>
  </si>
  <si>
    <t>719441100940</t>
  </si>
  <si>
    <t>57304</t>
  </si>
  <si>
    <t>Fibreglass AIS antenna 1.6m, N Jack/Mast Mount, 1m RG213</t>
  </si>
  <si>
    <t>57316</t>
  </si>
  <si>
    <t>Shakespeare Classic Squatty Body Whip Antenna 36" S/S DAB</t>
  </si>
  <si>
    <t>57319</t>
  </si>
  <si>
    <t>On-Glass Tape AM/FM Antenna, 1.8m Cable, Motorola Plug</t>
  </si>
  <si>
    <t>719441400125</t>
  </si>
  <si>
    <t>57322</t>
  </si>
  <si>
    <t>Black AM/FM Antenna 0.48m S/S Bracket 8m RG58, Motorola Plug - NS</t>
  </si>
  <si>
    <t>57325</t>
  </si>
  <si>
    <t>Black Dorsal Low Profile AM/FM Antenna 10mile, 8m Cable Plug</t>
  </si>
  <si>
    <t>57326</t>
  </si>
  <si>
    <t>White Dorsal Low Profile AM/FM Antenna 10mile, 8m Cable Plug</t>
  </si>
  <si>
    <t>57331</t>
  </si>
  <si>
    <t>Fibreglass AM/FM 1.0m 1"-14 Nylon, 3m RG62 Motorola Plug</t>
  </si>
  <si>
    <t>57334</t>
  </si>
  <si>
    <t>Fibreglass AM/FM 1.0m, Lift N Lay, 3m RG62 Motorola Plug</t>
  </si>
  <si>
    <t>57337</t>
  </si>
  <si>
    <t>Galaxy Black AM/FM 1.2m , 1"-14 S/S Ferrule, 3.7m RG62 Cable- NS</t>
  </si>
  <si>
    <t>57340</t>
  </si>
  <si>
    <t>Galaxy White AM/FM 1.2m , 1"-14 S/S Ferrule, 3.7m RG62 Cable</t>
  </si>
  <si>
    <t>719441400132</t>
  </si>
  <si>
    <t>57342</t>
  </si>
  <si>
    <t>Galaxy AM/FM 2.4m, 6m RG62 Cable with Motorola Plug</t>
  </si>
  <si>
    <t>57346</t>
  </si>
  <si>
    <t>White Fibreglass AM/FM 2.4m, 1"-14 SS Ferrule 4.6m RG62</t>
  </si>
  <si>
    <t>719441210410</t>
  </si>
  <si>
    <t>57349</t>
  </si>
  <si>
    <t>Marine Band Separator AM/FM /VHF for All Marine Receivers</t>
  </si>
  <si>
    <t>57352</t>
  </si>
  <si>
    <t>Antenna Splitter for VHF/ AIS Receiver/ AM-FM Stereo</t>
  </si>
  <si>
    <t>719441111403</t>
  </si>
  <si>
    <t>57361</t>
  </si>
  <si>
    <t>Galaxy CB Marine Antenna Tuneable 20' Cable</t>
  </si>
  <si>
    <t>57376</t>
  </si>
  <si>
    <t>TV Antenna 8", 1"-14 base, 10m + 1.5m RG59 Adaptor Cable*</t>
  </si>
  <si>
    <t>719441140489</t>
  </si>
  <si>
    <t>57379</t>
  </si>
  <si>
    <t>TV Antenna 10", 1"-14 base, 25m + 1.5m RG59 Adaptor Cable*</t>
  </si>
  <si>
    <t>719441140496</t>
  </si>
  <si>
    <t>57382</t>
  </si>
  <si>
    <t>TV Antenna 14", 1"-14 base, 25m + 1.5m RG59 Adaptor Cable</t>
  </si>
  <si>
    <t>719441140502</t>
  </si>
  <si>
    <t>57394</t>
  </si>
  <si>
    <t>TV Accessory 4 Way Passive TV Splitter, 5MHz - 1000MHz</t>
  </si>
  <si>
    <t>57415</t>
  </si>
  <si>
    <t>Loran White Fibreglass Whip Antenna Loran C 3/8" x 24 Thread</t>
  </si>
  <si>
    <t>57424</t>
  </si>
  <si>
    <t>QuickConnect S/S Whip 0.45m, Chrome Ferrule - add QC Mount</t>
  </si>
  <si>
    <t>XX</t>
  </si>
  <si>
    <t>57427</t>
  </si>
  <si>
    <t>QuickConnect S/S Whip 0.9m, Chrome Ferrule - add QC Mount</t>
  </si>
  <si>
    <t>57430</t>
  </si>
  <si>
    <t>QuickConnect S/S Whip 0.9m, Nylon Ferrule - add QC Mount</t>
  </si>
  <si>
    <t>57433</t>
  </si>
  <si>
    <t>QuickConnect White Fibreglass1.2m Chrome Ferrule add QC Moun</t>
  </si>
  <si>
    <t>57436</t>
  </si>
  <si>
    <t>QuickConnect White Fibreglass2.4m Chrome Ferrule add QC Moun</t>
  </si>
  <si>
    <t>57445</t>
  </si>
  <si>
    <t>Quick Connect S/S Ratchet Mount &amp; Cable for QC Antennas</t>
  </si>
  <si>
    <t>57448</t>
  </si>
  <si>
    <t>Quick Connect Nylon Ratchet Mount &amp; Cable for QC Antennas</t>
  </si>
  <si>
    <t>57451</t>
  </si>
  <si>
    <t>Quick Connect S/S Rail Mount &amp; Cable for QC Antennas</t>
  </si>
  <si>
    <t>57454</t>
  </si>
  <si>
    <t>Quick Connect Nylon Rail Mount &amp; Cable for QC Antennas</t>
  </si>
  <si>
    <t>57457</t>
  </si>
  <si>
    <t>Quick Connect Deck Mount, Straight, S/S, 1''-14, 25mm high</t>
  </si>
  <si>
    <t>57475</t>
  </si>
  <si>
    <t>WI-FI &amp; Cellular Antenna (2G, 3G,4G) 698-2700MHz- SS Ferrule</t>
  </si>
  <si>
    <t>719441900960</t>
  </si>
  <si>
    <t>57484</t>
  </si>
  <si>
    <t>V-Tronix Deck Watch Extension VHF Loud Speaker 14cm 5W</t>
  </si>
  <si>
    <t>57487</t>
  </si>
  <si>
    <t>External Speaker - Ratchet Mounting Bracket - 6cm 5W</t>
  </si>
  <si>
    <t>719441150488</t>
  </si>
  <si>
    <t>57490</t>
  </si>
  <si>
    <t>Deluxe External Speaker- Swivel Bracket 10cm 8W</t>
  </si>
  <si>
    <t>719441150495</t>
  </si>
  <si>
    <t>57493</t>
  </si>
  <si>
    <t>External Hailer Horn Speaker - Mount &amp; Cable - 13cm 15W</t>
  </si>
  <si>
    <t>719441150471</t>
  </si>
  <si>
    <t>57496</t>
  </si>
  <si>
    <t>PA/ Hailer Horn Speaker- Speaker/Listener 18cm 40W</t>
  </si>
  <si>
    <t>57508</t>
  </si>
  <si>
    <t>Spare - Solderless Cable Termin Kit (YHK, YWX, YRR,AIS-Mast)</t>
  </si>
  <si>
    <t>57511</t>
  </si>
  <si>
    <t>Spare V-Tronix Hawk Wind Indicator Kit for YHK</t>
  </si>
  <si>
    <t>57514</t>
  </si>
  <si>
    <t>Spare - V-Tronix 'Whipflex’ 0.9m VHF Antenna ONLY</t>
  </si>
  <si>
    <t>57517</t>
  </si>
  <si>
    <t>Spare V-Tronix 'Raider' Black Antenna for YRR ONLY</t>
  </si>
  <si>
    <t>57520</t>
  </si>
  <si>
    <t>Spare VTronix Hawk VHF Antenna ONLY inc Solderless Connector</t>
  </si>
  <si>
    <t>57535</t>
  </si>
  <si>
    <t>Stainless Steel Extension Mast 15cm, 1”-14 fittings</t>
  </si>
  <si>
    <t>719441110611</t>
  </si>
  <si>
    <t>57538</t>
  </si>
  <si>
    <t>Stainless Steel Extension Mast 30cm, 1”-14 fittings</t>
  </si>
  <si>
    <t>719441110628</t>
  </si>
  <si>
    <t>57541</t>
  </si>
  <si>
    <t>Stainless Steel Extension Mast 60m, 1”-14 fittings</t>
  </si>
  <si>
    <t>57547</t>
  </si>
  <si>
    <t>Galaxy 0.3m White Fibreglass Extension 25mm, 1"-14 fittings</t>
  </si>
  <si>
    <t>57550</t>
  </si>
  <si>
    <t>Galaxy 0.6m White Fibreglass Extension 25mm, 1"-14 fittings</t>
  </si>
  <si>
    <t>57553</t>
  </si>
  <si>
    <t>Galaxy 1.2m White Fibreglass Extension 25mm, 1"-14 fittings</t>
  </si>
  <si>
    <t>57556</t>
  </si>
  <si>
    <t>Galaxy 2.4m White Fibreglass Extension 25mm, 1"-14 fittings</t>
  </si>
  <si>
    <t>57565</t>
  </si>
  <si>
    <t>Deck Ratchet Mount 1"-14, Low Profile - S/S, Easy Install</t>
  </si>
  <si>
    <t>57568</t>
  </si>
  <si>
    <t>Deck Ratchet Mount 1" -14,  Nylon</t>
  </si>
  <si>
    <t>71944111267</t>
  </si>
  <si>
    <t>57568.1</t>
  </si>
  <si>
    <t>Deck Ratchet Mount 1" -14,  Nylon - NO BLISTER PACK</t>
  </si>
  <si>
    <t>719441110581</t>
  </si>
  <si>
    <t>57571</t>
  </si>
  <si>
    <t>Deck Ratchet Mount 1"-14, S/S Slot - Heavy Duty</t>
  </si>
  <si>
    <t>719441110512</t>
  </si>
  <si>
    <t>57574</t>
  </si>
  <si>
    <t>Deck Ratchet Mount 1"-14 , Nutless, Four-way S/S Cable Slot</t>
  </si>
  <si>
    <t>57577</t>
  </si>
  <si>
    <t>Flange Deck Mount 1"-14 S/S, Low Profile 25mm High</t>
  </si>
  <si>
    <t>719441110659</t>
  </si>
  <si>
    <t>57580</t>
  </si>
  <si>
    <t>Flange Deck Mount 1"-14, Nylon, Low Profile 25mm High</t>
  </si>
  <si>
    <t>719441110666</t>
  </si>
  <si>
    <t>57583</t>
  </si>
  <si>
    <t>Flange Deck Mount 1"-14, S/S - 110mm High</t>
  </si>
  <si>
    <t>719441140113</t>
  </si>
  <si>
    <t>57586</t>
  </si>
  <si>
    <t>Deck Mount 1"-14, Nylon - Lift ‘n' Lay Antenna - NS</t>
  </si>
  <si>
    <t>57601</t>
  </si>
  <si>
    <t>Ratchet Rail Mount 1"-14, S/S Cable Slot, 22mm/25mm Rail</t>
  </si>
  <si>
    <t>719441110253</t>
  </si>
  <si>
    <t>57604</t>
  </si>
  <si>
    <t>Rail Mount 1"-14, Nylon - 22mm/25mm Rail</t>
  </si>
  <si>
    <t>719441110697</t>
  </si>
  <si>
    <t>57607</t>
  </si>
  <si>
    <t>Rail / Bulkhead Mount 1"-14 Nylon, Slot -22/25mm Rail &amp; Flat</t>
  </si>
  <si>
    <t>719441111113</t>
  </si>
  <si>
    <t>57610</t>
  </si>
  <si>
    <t>Fixed Rail/Bulkhead Mount 1"-14 ,S/S 22/25mm Rail Square &amp;  Flat</t>
  </si>
  <si>
    <t>71944110680</t>
  </si>
  <si>
    <t>57622</t>
  </si>
  <si>
    <t>Stand-off Angled Mast Mount Bracket -Black Nylon</t>
  </si>
  <si>
    <t>57625</t>
  </si>
  <si>
    <t>Mast-Top Mounting Bracket - Black Nylon</t>
  </si>
  <si>
    <t>57640</t>
  </si>
  <si>
    <t>ADAPT1, M16 Male Thread to 1"-14 female Thread - Black Nylon - NS</t>
  </si>
  <si>
    <t>57643</t>
  </si>
  <si>
    <t>ADAPT2, 1"-14 Female Thread to M16 Male Thread - White Nylon</t>
  </si>
  <si>
    <t>57646</t>
  </si>
  <si>
    <t>ADAPT7, 1"-14 Male Thread to 1"-11 BSP Female Thread - S/S</t>
  </si>
  <si>
    <t>57649</t>
  </si>
  <si>
    <t>4705 Adapts 1" dia Pipe to 1"-14 Male Thread Stainless Steel</t>
  </si>
  <si>
    <t>719441110642</t>
  </si>
  <si>
    <t>57688</t>
  </si>
  <si>
    <t>Stand Off Bracket, Nylon -  Antennas of 28mm 38mm Diameter</t>
  </si>
  <si>
    <t>57691</t>
  </si>
  <si>
    <t>Mounting Plate, Galvanised Steel &amp; U Bolts - Mast/Rail Mount</t>
  </si>
  <si>
    <t>57694</t>
  </si>
  <si>
    <t>Swivel Base Mount, Stainless Steel 1"-14 thread</t>
  </si>
  <si>
    <t>57697</t>
  </si>
  <si>
    <t>Mast Mounting Clamp Set -Galvanised S.- 25mm - 50mm Diameter</t>
  </si>
  <si>
    <t>57700</t>
  </si>
  <si>
    <t>Mounting Kit Heavy Duty, Mount &amp;  Bracket- 25 28 38mm diamet</t>
  </si>
  <si>
    <t>57706</t>
  </si>
  <si>
    <t>Mast/Pole Bracket 1"-14 mount &amp; U bolts - Stainless Steel</t>
  </si>
  <si>
    <t>719441220136</t>
  </si>
  <si>
    <t>57709</t>
  </si>
  <si>
    <t>Mast/Rail Mount &amp; U Bolts - Aluminium Bracket for 1"-14</t>
  </si>
  <si>
    <t>57712</t>
  </si>
  <si>
    <t>Mast/Rail Mount &amp; U Bolts - Aluminium bracket for 1"-11</t>
  </si>
  <si>
    <t>57721</t>
  </si>
  <si>
    <t>Antenna to VHF Radio Manual Switch, Two-Way SO239 Terminals</t>
  </si>
  <si>
    <t>57727</t>
  </si>
  <si>
    <t>VHF Antenna &amp; Radio Tester -Test VSWR &amp; VHF with SO239</t>
  </si>
  <si>
    <t>719441151034</t>
  </si>
  <si>
    <t>57738</t>
  </si>
  <si>
    <t>Cable Pack 8M  RG58, Connector &amp; PL259</t>
  </si>
  <si>
    <t>57739</t>
  </si>
  <si>
    <t>20m RG58 Cable Pack, with Solderless Connector &amp; PL259 Plug</t>
  </si>
  <si>
    <t>57742</t>
  </si>
  <si>
    <t>100m Reel RG58 50 Ohms Coaxial Cable</t>
  </si>
  <si>
    <t>57745</t>
  </si>
  <si>
    <t>50m Reel Low Loss (5mm) Solid Core, 50 Ohms Coaxial Cable NS</t>
  </si>
  <si>
    <t>57748</t>
  </si>
  <si>
    <t>50m Reel RG213 50 Ohms Coaxial Cable</t>
  </si>
  <si>
    <t>57764</t>
  </si>
  <si>
    <t>N Type RG213 Connection Plug for Deck Connectors</t>
  </si>
  <si>
    <t>57766</t>
  </si>
  <si>
    <t>N Type Deck Plug &amp; Socket for RG58 Cable (ACC130 &amp; ACC140)</t>
  </si>
  <si>
    <t>57769</t>
  </si>
  <si>
    <t>N Type Deck Plug &amp; Socket for RG213 Cable</t>
  </si>
  <si>
    <t>57772</t>
  </si>
  <si>
    <t>Through Deck Gland for RG58 / RG213 Cable</t>
  </si>
  <si>
    <t>57781</t>
  </si>
  <si>
    <t>SO239 (UHF) Deck Connector for RG58 / RG213 cable</t>
  </si>
  <si>
    <t>57784</t>
  </si>
  <si>
    <t>Vinyl Plug Shroud for RG58 cable x 2</t>
  </si>
  <si>
    <t>57793</t>
  </si>
  <si>
    <t>Centerpin Solderless Splice Connector RG8X or RG58/AU - Gold</t>
  </si>
  <si>
    <t>719441110857</t>
  </si>
  <si>
    <t>57796</t>
  </si>
  <si>
    <t>Centerpin Solderless PL259 Connector, RG8X or RG58/AU - Gold</t>
  </si>
  <si>
    <t>719441110840</t>
  </si>
  <si>
    <t>57805</t>
  </si>
  <si>
    <t>Barrel connector for PL259 - Gold Plated Brass</t>
  </si>
  <si>
    <t>719441110895</t>
  </si>
  <si>
    <t>57808</t>
  </si>
  <si>
    <t>PL259 Connector, UG175 Adapter, DooDad for RG58 Cable - Gold</t>
  </si>
  <si>
    <t>719441110871</t>
  </si>
  <si>
    <t>57811</t>
  </si>
  <si>
    <t>PL259 Connector, UG176 Adapter, DooDad for RG8X Cable- Gold</t>
  </si>
  <si>
    <t>57814</t>
  </si>
  <si>
    <t>PL259 Connector for RG8/AU &amp; RG213 Cable- Gold Plated Brass</t>
  </si>
  <si>
    <t>57823</t>
  </si>
  <si>
    <t>N Type Plug for RG58 Cable - Nickel Plated Brass</t>
  </si>
  <si>
    <t>57826</t>
  </si>
  <si>
    <t>N Type Jack for RG58 Cable - Nickel Plated Brass</t>
  </si>
  <si>
    <t>57829</t>
  </si>
  <si>
    <t>BNC Plug for RG58 Cable - Nickel Plated Brass</t>
  </si>
  <si>
    <t>57832</t>
  </si>
  <si>
    <t>BNC Jack for RG58 Cable - Nickel Plated Brass</t>
  </si>
  <si>
    <t>58001</t>
  </si>
  <si>
    <t>TruDesign Standard Ball Valve ½” BSP Black</t>
  </si>
  <si>
    <t>9421007121054</t>
  </si>
  <si>
    <t>NZ</t>
  </si>
  <si>
    <t>58002</t>
  </si>
  <si>
    <t>TruDesign Compact Ball Valve ½” BSP Black</t>
  </si>
  <si>
    <t>9421007125465</t>
  </si>
  <si>
    <t>58003</t>
  </si>
  <si>
    <t>TruDesign Standard Ball Valve ¾” BSP Black</t>
  </si>
  <si>
    <t>9421007121061</t>
  </si>
  <si>
    <t>58004</t>
  </si>
  <si>
    <t>TruDesign Compact Ball Valve ¾" BSP Black</t>
  </si>
  <si>
    <t>9421007125458</t>
  </si>
  <si>
    <t>58005</t>
  </si>
  <si>
    <t>TruDesign Ball Valve 1” BSP Black</t>
  </si>
  <si>
    <t>9421007121078</t>
  </si>
  <si>
    <t>58007</t>
  </si>
  <si>
    <t>TruDesign Ball Valve 1¼” BSP Black</t>
  </si>
  <si>
    <t>9421007121085</t>
  </si>
  <si>
    <t>58009</t>
  </si>
  <si>
    <t>TruDesign Ball Valve 1½” BSP Black</t>
  </si>
  <si>
    <t>9421007121092</t>
  </si>
  <si>
    <t>58011</t>
  </si>
  <si>
    <t>TruDesign Ball Valve 2” BSP Black</t>
  </si>
  <si>
    <t>9421007121108</t>
  </si>
  <si>
    <t>58013</t>
  </si>
  <si>
    <t>Trudesign Ball Valve 3" BSP - Black</t>
  </si>
  <si>
    <t>9421007124819</t>
  </si>
  <si>
    <t>58033</t>
  </si>
  <si>
    <t>Trudesign Ball Valve Position Monitored ½” BSP</t>
  </si>
  <si>
    <t>9421007120354</t>
  </si>
  <si>
    <t>58034</t>
  </si>
  <si>
    <t>Trudesign Ball Valve Position Monitored ¾” BSP</t>
  </si>
  <si>
    <t>9421007120361</t>
  </si>
  <si>
    <t>58035</t>
  </si>
  <si>
    <t>Trudesign Ball Valve Position Monitored 1” BSP</t>
  </si>
  <si>
    <t>9421007120378</t>
  </si>
  <si>
    <t>58036</t>
  </si>
  <si>
    <t>Trudesign Ball Valve Position Monitored 1¼” BSP</t>
  </si>
  <si>
    <t>9421007120385</t>
  </si>
  <si>
    <t>58037</t>
  </si>
  <si>
    <t>Trudesign Ball Valve Position Monitored 1½” BSP</t>
  </si>
  <si>
    <t>9421007120392</t>
  </si>
  <si>
    <t>58038</t>
  </si>
  <si>
    <t>Trudesign Ball Valve Position Monitored 2” BSP</t>
  </si>
  <si>
    <t>9421007120408</t>
  </si>
  <si>
    <t>58039</t>
  </si>
  <si>
    <t>Trudesign Panel Display for Montiored Ball Valve</t>
  </si>
  <si>
    <t>9421007120453</t>
  </si>
  <si>
    <t>58045</t>
  </si>
  <si>
    <t>TruDesign Skin Fitting Domed ½” BSP Black</t>
  </si>
  <si>
    <t>9421007121115</t>
  </si>
  <si>
    <t>58045.1</t>
  </si>
  <si>
    <t>TruDesign Skin Fitting Domed ½” BSP White</t>
  </si>
  <si>
    <t>9421007120460</t>
  </si>
  <si>
    <t>58047</t>
  </si>
  <si>
    <t>TruDesign Skin Fitting Domed ¾” BSP Black</t>
  </si>
  <si>
    <t>9421007121122</t>
  </si>
  <si>
    <t>58047.1</t>
  </si>
  <si>
    <t>TruDesign Skin Fitting Domed ¾” BSP White</t>
  </si>
  <si>
    <t>9421007120217</t>
  </si>
  <si>
    <t>58049</t>
  </si>
  <si>
    <t>TruDesign Skin Fitting Domed 1” BSP Black</t>
  </si>
  <si>
    <t>9421007121139</t>
  </si>
  <si>
    <t>58049.1</t>
  </si>
  <si>
    <t>TruDesign Skin Fitting Domed 1” BSP White</t>
  </si>
  <si>
    <t>9421007120200</t>
  </si>
  <si>
    <t>58051</t>
  </si>
  <si>
    <t>TruDesign Skin Fitting Domed 1 ¼" BSP Black</t>
  </si>
  <si>
    <t>9421007121146</t>
  </si>
  <si>
    <t>58051.1</t>
  </si>
  <si>
    <t>TruDesign Skin Fitting Domed 1 ¼" BSP White</t>
  </si>
  <si>
    <t>9421007120194</t>
  </si>
  <si>
    <t>58053</t>
  </si>
  <si>
    <t>TruDesign Skin Fitting Domed 1 ½” BSP Black</t>
  </si>
  <si>
    <t>9421007121153</t>
  </si>
  <si>
    <t>58053.1</t>
  </si>
  <si>
    <t>TruDesign Skin Fitting Domed 1 ½” BSP White</t>
  </si>
  <si>
    <t>9421007120187</t>
  </si>
  <si>
    <t>58055</t>
  </si>
  <si>
    <t>TruDesign Skin Fitting Domed 2” BSP Black</t>
  </si>
  <si>
    <t>9421007125342</t>
  </si>
  <si>
    <t>58055.1</t>
  </si>
  <si>
    <t>TruDesign Skin Fitting Domed 2” BSP White</t>
  </si>
  <si>
    <t>9421007125359</t>
  </si>
  <si>
    <t>58062</t>
  </si>
  <si>
    <t>TruDesign Skin Fitting Domed Long ¾" - BSP Black</t>
  </si>
  <si>
    <t>9421007124482</t>
  </si>
  <si>
    <t>58062.1</t>
  </si>
  <si>
    <t>TruDesign Skin Fitting Domed Long ¾" - BSP White</t>
  </si>
  <si>
    <t>9421007124727</t>
  </si>
  <si>
    <t>58063</t>
  </si>
  <si>
    <t>TruDesign Skin Fitting Domed Long 1" -  BSP Black</t>
  </si>
  <si>
    <t>9421007124499</t>
  </si>
  <si>
    <t>58063.1</t>
  </si>
  <si>
    <t>TruDesign Skin Fitting Domed Long 1" - BSP White</t>
  </si>
  <si>
    <t xml:space="preserve"> 9421007124734</t>
  </si>
  <si>
    <t>58064</t>
  </si>
  <si>
    <t>TruDesign Skin Fitting Domed Long 1¼" -  BSP Black</t>
  </si>
  <si>
    <t>9421007124505</t>
  </si>
  <si>
    <t>58064.1</t>
  </si>
  <si>
    <t>TruDesign Skin Fitting Domed Long 1¼" - BSP White</t>
  </si>
  <si>
    <t>9421007124741</t>
  </si>
  <si>
    <t>58065</t>
  </si>
  <si>
    <t>TruDesign Skin Fitting Domed Long 1½" - BSP Black</t>
  </si>
  <si>
    <t>9421007124512</t>
  </si>
  <si>
    <t>58065.1</t>
  </si>
  <si>
    <t>TruDesign Skin Fitting Domed Long 1½" - BSP White</t>
  </si>
  <si>
    <t>9421007124758</t>
  </si>
  <si>
    <t>58066</t>
  </si>
  <si>
    <t>Trudesign Skin Fitting Domed Long 2" - BSP Black</t>
  </si>
  <si>
    <t>9421007124529</t>
  </si>
  <si>
    <t>58066.1</t>
  </si>
  <si>
    <t>TruDesign Skin Fitting Domed Long 2" - BSP White</t>
  </si>
  <si>
    <t>9421007124765</t>
  </si>
  <si>
    <t>58067</t>
  </si>
  <si>
    <t>Trudesign Skin Fitting Domed Long 3" BSP Black</t>
  </si>
  <si>
    <t>9421007124789</t>
  </si>
  <si>
    <t>58073</t>
  </si>
  <si>
    <t>TruDesign Skin Fitting Recessed ½” BSP  Black</t>
  </si>
  <si>
    <t>9421007122273</t>
  </si>
  <si>
    <t>58073.1</t>
  </si>
  <si>
    <t>TruDesign Skin Fitting Recessed ½” BSP  White</t>
  </si>
  <si>
    <t>391740002389</t>
  </si>
  <si>
    <t>58075</t>
  </si>
  <si>
    <t>TruDesign Skin Fitting Recessed ¾” BSP  Black</t>
  </si>
  <si>
    <t>9421007122280</t>
  </si>
  <si>
    <t>58075.1</t>
  </si>
  <si>
    <t>TruDesign Skin Fitting Recessed ¾” BSP White</t>
  </si>
  <si>
    <t>391740002396</t>
  </si>
  <si>
    <t>58077</t>
  </si>
  <si>
    <t>TruDesign Skin Fitting Recessed 1” BSP  Black</t>
  </si>
  <si>
    <t>9421007122297</t>
  </si>
  <si>
    <t>58077.1</t>
  </si>
  <si>
    <t>TruDesign Skin Fitting Recessed 1” BSP White</t>
  </si>
  <si>
    <t>9421007122402</t>
  </si>
  <si>
    <t>58079</t>
  </si>
  <si>
    <t>TruDesign Skin Fitting Recessed 1¼” BSP  Black</t>
  </si>
  <si>
    <t>9421007122303</t>
  </si>
  <si>
    <t>58079.1</t>
  </si>
  <si>
    <t>TruDesign Skin Fitting Recessed 1¼” BSP White</t>
  </si>
  <si>
    <t>391740002419</t>
  </si>
  <si>
    <t>58081</t>
  </si>
  <si>
    <t>TruDesign Skin Fitting Recessed 1½” BSP  Black</t>
  </si>
  <si>
    <t>9421007122310</t>
  </si>
  <si>
    <t>58081.1</t>
  </si>
  <si>
    <t>TruDesign Skin Fitting Recessed 1½” BSP White</t>
  </si>
  <si>
    <t>391740002426</t>
  </si>
  <si>
    <t>58087</t>
  </si>
  <si>
    <t>TruDesign Skin Fitting with Hose Tail 13mm ½” BSP Black</t>
  </si>
  <si>
    <t>9421007121627</t>
  </si>
  <si>
    <t>58087.1</t>
  </si>
  <si>
    <t>TruDesign Skin Fitting with Hose Tail 13mm ½” BSP  White</t>
  </si>
  <si>
    <t>9421007120477</t>
  </si>
  <si>
    <t>58089</t>
  </si>
  <si>
    <t>TruDesign Skin Fitting with Hose Tail 19mm ¾” BSP Black</t>
  </si>
  <si>
    <t>9421007121634</t>
  </si>
  <si>
    <t>58089.1</t>
  </si>
  <si>
    <t>TruDesign Skin Fitting with Hose Tail 19mm ¾” BSP  White</t>
  </si>
  <si>
    <t>9421007120255</t>
  </si>
  <si>
    <t>58091</t>
  </si>
  <si>
    <t>TruDesign Skin Fitting with Hose Tail 25mm 1” BSP Black</t>
  </si>
  <si>
    <t>9421007121641</t>
  </si>
  <si>
    <t>58091.1</t>
  </si>
  <si>
    <t>TruDesign Skin Fitting with Hose Tail 25mm 1” BSP  White</t>
  </si>
  <si>
    <t>9421007120248</t>
  </si>
  <si>
    <t>58093</t>
  </si>
  <si>
    <t>TruDesign Skin Fitting with Hose Tail 32mm 1¼” BSP Black</t>
  </si>
  <si>
    <t>9421007121665</t>
  </si>
  <si>
    <t>58093.1</t>
  </si>
  <si>
    <t>TruDesign Skin Fitting with Hose Tail 32mm 1¼” BSP White</t>
  </si>
  <si>
    <t>9421007120231</t>
  </si>
  <si>
    <t>58095</t>
  </si>
  <si>
    <t>TruDesign Skin Fitting with Hose Tail 38mm 1½” BSP Black</t>
  </si>
  <si>
    <t>9421007121672</t>
  </si>
  <si>
    <t>58095.1</t>
  </si>
  <si>
    <t>TruDesign Skin Fitting with Hose Tail 38mm 1½” BSP  White</t>
  </si>
  <si>
    <t>9421007120224</t>
  </si>
  <si>
    <t>58097</t>
  </si>
  <si>
    <t>TruDesign Skin Fitting with Hose Tail 50mm 2” BSP Black</t>
  </si>
  <si>
    <t>9421007121689</t>
  </si>
  <si>
    <t>58097.1</t>
  </si>
  <si>
    <t>TruDesign Skin Fitting with Hose Tail 50mm 2” BSP  White</t>
  </si>
  <si>
    <t>9421007120736</t>
  </si>
  <si>
    <t>58099</t>
  </si>
  <si>
    <t>TruDesign Skin Ftg 16mm Hose Tail Unequal ½” BSP Black</t>
  </si>
  <si>
    <t>9421007123218</t>
  </si>
  <si>
    <t>58099.1</t>
  </si>
  <si>
    <t>TruDesign Skin Ftg 16mm Hose Tail Unequal ½”  Thread White</t>
  </si>
  <si>
    <t>9421007123201</t>
  </si>
  <si>
    <t>58101</t>
  </si>
  <si>
    <t>TruDesign Skin Ftg 28mm Hose Tail Unequal 1” BSP Black</t>
  </si>
  <si>
    <t>9421007121658</t>
  </si>
  <si>
    <t>58101.1</t>
  </si>
  <si>
    <t>TruDesign Skin Ftg 28mm Hose Tail Unequal 1” BSP White</t>
  </si>
  <si>
    <t>9421007120323</t>
  </si>
  <si>
    <t>58113</t>
  </si>
  <si>
    <t>TruDesign Load Bearing Collar ABYC H-27 Rated - Small</t>
  </si>
  <si>
    <t>9421007123287</t>
  </si>
  <si>
    <t>58114</t>
  </si>
  <si>
    <t>TruDesign Load Bearing Collar ABYC H-27 Rated - Medium</t>
  </si>
  <si>
    <t>9421007123294</t>
  </si>
  <si>
    <t>58115</t>
  </si>
  <si>
    <t>TruDesign Load Bearing Collar ABYC H-27 Rated - Large</t>
  </si>
  <si>
    <t>9421007123645</t>
  </si>
  <si>
    <t>58117</t>
  </si>
  <si>
    <t>Trudesign Single Ball Valve Mounting Bracket (1¼" &amp; 1½")</t>
  </si>
  <si>
    <t>9421007125236</t>
  </si>
  <si>
    <t>58120</t>
  </si>
  <si>
    <t>Trudesign Skin Fitting Thru Hull Install Tool 3/4in</t>
  </si>
  <si>
    <t>9421007123720</t>
  </si>
  <si>
    <t>58121</t>
  </si>
  <si>
    <t>Trudesign Skin Fitting Thru Hull Install Tool 1in</t>
  </si>
  <si>
    <t>9421007123737</t>
  </si>
  <si>
    <t>58122</t>
  </si>
  <si>
    <t>Trudesign Skin Fitting Thru Hull Install Tool 1 1/4in</t>
  </si>
  <si>
    <t>9421007123744</t>
  </si>
  <si>
    <t>58123</t>
  </si>
  <si>
    <t>Trudesign Skin Fitting Thru Hull Install Tool 1 1/2in</t>
  </si>
  <si>
    <t>9421007123751</t>
  </si>
  <si>
    <t>58124</t>
  </si>
  <si>
    <t>Trudesign Skin Fitting Thru Hull Install Tool 2in</t>
  </si>
  <si>
    <t>9421007123768</t>
  </si>
  <si>
    <t>58133</t>
  </si>
  <si>
    <t>TruDesign Scoop Strainer ¾” - Black (for ½" &amp; ¾" skin fittings)</t>
  </si>
  <si>
    <t>9421007124239</t>
  </si>
  <si>
    <t>58133.1</t>
  </si>
  <si>
    <t>TruDesign Scoop Strainer ¾” - White (for ½" &amp; ¾" skin fittings)</t>
  </si>
  <si>
    <t>9421007122075</t>
  </si>
  <si>
    <t>58135</t>
  </si>
  <si>
    <t>TruDesign Scoop Strainer 1¼” - Black (for 1" &amp; 1¼” skin fittings)</t>
  </si>
  <si>
    <t>9421007124246</t>
  </si>
  <si>
    <t>58135.1</t>
  </si>
  <si>
    <t>TruDesign Scoop Strainer 1¼” - White (for 1" &amp; 1¼” skin fittings)</t>
  </si>
  <si>
    <t>9421007121177</t>
  </si>
  <si>
    <t>58137</t>
  </si>
  <si>
    <t>TruDesign Scoop Strainer 2” - Black (for 1 ½" &amp; 2" skin fittings)</t>
  </si>
  <si>
    <t>9421007124253</t>
  </si>
  <si>
    <t>58137.1</t>
  </si>
  <si>
    <t>TruDesign Scoop Strainer 2” - White (for 1 ½" &amp; 2" skin fittings)</t>
  </si>
  <si>
    <t>9421007121184</t>
  </si>
  <si>
    <t>58139</t>
  </si>
  <si>
    <t>TruDesign Round Strainer 1¼” - Black (for 1¼” skin fittings)</t>
  </si>
  <si>
    <t>9421007124260</t>
  </si>
  <si>
    <t>58139.1</t>
  </si>
  <si>
    <t>TruDesign Round Strainer 1¼” - White  (for 1¼” skin fittings)</t>
  </si>
  <si>
    <t>9421007121191</t>
  </si>
  <si>
    <t>58147</t>
  </si>
  <si>
    <t>9421007124796</t>
  </si>
  <si>
    <t>58153.1</t>
  </si>
  <si>
    <t>TruDesign Aquavalve (Y Valve) White</t>
  </si>
  <si>
    <t>9421007120019</t>
  </si>
  <si>
    <t>58155.1</t>
  </si>
  <si>
    <t>TruDesign Aquavalve (Through Bulkhead) White</t>
  </si>
  <si>
    <t>9421007120798</t>
  </si>
  <si>
    <t>58157</t>
  </si>
  <si>
    <t>Electronic Aquavalve Diverter "EDV" &amp; Control Panel, Trudesign</t>
  </si>
  <si>
    <t>9421007125212</t>
  </si>
  <si>
    <t>58159</t>
  </si>
  <si>
    <t># TO ORDER # Electronic Diverter Valve "EDV" Control Panel Only, Trudesign</t>
  </si>
  <si>
    <t>58162</t>
  </si>
  <si>
    <t>Trudesign 3 Way Connector Black</t>
  </si>
  <si>
    <t>9421007120781</t>
  </si>
  <si>
    <t>58166</t>
  </si>
  <si>
    <t>Extension Pack 22mm for 58155.1 Aquavalve Through Bulkhead, Trudesign</t>
  </si>
  <si>
    <t>9421007120811</t>
  </si>
  <si>
    <t>58167</t>
  </si>
  <si>
    <t>Manual Aquavalve Fascia Upgrade Pack, Trudesign</t>
  </si>
  <si>
    <t>58169</t>
  </si>
  <si>
    <t>Trudesign Aquavalve Red Silicon Seal (thin) - Bag of 3*</t>
  </si>
  <si>
    <t>5060402492457</t>
  </si>
  <si>
    <t>58169.1</t>
  </si>
  <si>
    <t>Trudesign Aquavalve Red Seal (thin) Bag of 25</t>
  </si>
  <si>
    <t>9421007120835</t>
  </si>
  <si>
    <t>58169.2</t>
  </si>
  <si>
    <t>Trudesign Aquavalve Single Red Seal (thin) Packaged</t>
  </si>
  <si>
    <t>58171</t>
  </si>
  <si>
    <t>Trudesign Aquavalve Blue Seal (thick) - Bag of 3*</t>
  </si>
  <si>
    <t>5060402492464</t>
  </si>
  <si>
    <t>58171.1</t>
  </si>
  <si>
    <t>Trudesign Aquavalve Blue Seal (thick) Bag of 25</t>
  </si>
  <si>
    <t>9421007120842</t>
  </si>
  <si>
    <t>58171.2</t>
  </si>
  <si>
    <t>Aquavalve Single Blue Seal (thick) - Packaged</t>
  </si>
  <si>
    <t>58180</t>
  </si>
  <si>
    <t>TruDesign Aquavalve Hose Tail 19mm 1½” BSP  Black</t>
  </si>
  <si>
    <t>9421007120897</t>
  </si>
  <si>
    <t>58180.1</t>
  </si>
  <si>
    <t>TruDesign Aquavalve Hose Tail 19mm 1½” BSP  White</t>
  </si>
  <si>
    <t>9421007120859</t>
  </si>
  <si>
    <t>58182</t>
  </si>
  <si>
    <t>TruDesign Aquavalve Hose Tail 25mm 1½” BSP - Black</t>
  </si>
  <si>
    <t>9421007120903</t>
  </si>
  <si>
    <t>58182.1</t>
  </si>
  <si>
    <t>TruDesign Aquavalve Hose Tail 25mm 1½” BSP  White</t>
  </si>
  <si>
    <t>9421007120866</t>
  </si>
  <si>
    <t>58184</t>
  </si>
  <si>
    <t>TruDesign Aquavalve Hose Tail 32mm 1½” BSP - Black</t>
  </si>
  <si>
    <t>9421007120910</t>
  </si>
  <si>
    <t>58184.1</t>
  </si>
  <si>
    <t>TruDesign Aquavalve Hose Tail 32mm 1½” BSP  White</t>
  </si>
  <si>
    <t>9421007120873</t>
  </si>
  <si>
    <t>58186</t>
  </si>
  <si>
    <t>TruDesign Aquavalve Hose Tail 38mm 1½” BSP - Black</t>
  </si>
  <si>
    <t>9421007120927</t>
  </si>
  <si>
    <t>58186.1</t>
  </si>
  <si>
    <t>TruDesign Aquavalve Hose Tail 38mm 1½” BSP - White</t>
  </si>
  <si>
    <t>9421007120880</t>
  </si>
  <si>
    <t>58189</t>
  </si>
  <si>
    <t>Aquavalve/Manifold  Tail 90° 25mm 1½” BSP Blue Seal - Black</t>
  </si>
  <si>
    <t>9421007120958</t>
  </si>
  <si>
    <t>58189.1</t>
  </si>
  <si>
    <t>Aquavalve Tail 90° 25mm 1½” BSP Blue Seal - White</t>
  </si>
  <si>
    <t>9421007120330</t>
  </si>
  <si>
    <t>58190</t>
  </si>
  <si>
    <t>Aquavalve/Manifold Tail 90° 38mm 1½” BSP Blue Seal - Black</t>
  </si>
  <si>
    <t>9421007120965</t>
  </si>
  <si>
    <t>58190.1</t>
  </si>
  <si>
    <t>Aquavalve Tail 90° 38mm 1½” BSP Blue Seal - White</t>
  </si>
  <si>
    <t>9421007120125</t>
  </si>
  <si>
    <t>58191</t>
  </si>
  <si>
    <t>Aquavalve/Manifold Tail 120° 25mm 1½” BSP Blue Seal - Black</t>
  </si>
  <si>
    <t>9421007120972</t>
  </si>
  <si>
    <t>58191.1</t>
  </si>
  <si>
    <t>Aquavalve Tail 120° 25mm 1½” BSP Blue Seal - White</t>
  </si>
  <si>
    <t>9421007120347</t>
  </si>
  <si>
    <t>58192</t>
  </si>
  <si>
    <t>Aquavalve/Manifold Tail 120° 38mm 1½” BSP Blue Seal - Black</t>
  </si>
  <si>
    <t>9421007120989</t>
  </si>
  <si>
    <t>58192.1</t>
  </si>
  <si>
    <t>Aquavalve Tail 120° 38mm 1½” BSP Blue Seal - White</t>
  </si>
  <si>
    <t>9421007120132</t>
  </si>
  <si>
    <t>58194</t>
  </si>
  <si>
    <t>Trudesign Nipple Threaded Connector 1½” to 1½”</t>
  </si>
  <si>
    <t>9421007123621</t>
  </si>
  <si>
    <t>58196</t>
  </si>
  <si>
    <t>Trudesign Plug 1½”</t>
  </si>
  <si>
    <t>9421007123638</t>
  </si>
  <si>
    <t>58203.1</t>
  </si>
  <si>
    <t>TruDesign Vented Loop 19mm  White</t>
  </si>
  <si>
    <t>9421007120309</t>
  </si>
  <si>
    <t>58204.1</t>
  </si>
  <si>
    <t>TruDesign Vented Loop 25mm  White</t>
  </si>
  <si>
    <t>9421007120293</t>
  </si>
  <si>
    <t>58205.1</t>
  </si>
  <si>
    <t>TruDesign Vented Loop 38mm  White</t>
  </si>
  <si>
    <t>9421007120279</t>
  </si>
  <si>
    <t>58227</t>
  </si>
  <si>
    <t>TruDesign Non-Return Valve Hose ¾"</t>
  </si>
  <si>
    <t>9421007123157</t>
  </si>
  <si>
    <t>58229</t>
  </si>
  <si>
    <t>TruDesign Non-Return Valve Hose 1"</t>
  </si>
  <si>
    <t>9421007123164</t>
  </si>
  <si>
    <t>58231</t>
  </si>
  <si>
    <t>TruDesign Non-Return Valve Hose 1 1/8"</t>
  </si>
  <si>
    <t>9421007123867</t>
  </si>
  <si>
    <t>58233</t>
  </si>
  <si>
    <t>TruDesign Non-Return Valve Hose 1¼"</t>
  </si>
  <si>
    <t>9421007123171</t>
  </si>
  <si>
    <t>58235</t>
  </si>
  <si>
    <t>TruDesign Non-Return Valve Hose 1½”</t>
  </si>
  <si>
    <t>9421007123188</t>
  </si>
  <si>
    <t>58237</t>
  </si>
  <si>
    <t>TruDesign Non-Return Valve Hose 2"</t>
  </si>
  <si>
    <t>9421007123195</t>
  </si>
  <si>
    <t>58244</t>
  </si>
  <si>
    <t>TruDesign Non-Return Valve 25mm Hose Tail &amp; 1" BSP Male Thread</t>
  </si>
  <si>
    <t>9421007124215</t>
  </si>
  <si>
    <t>58246</t>
  </si>
  <si>
    <t>TruDesign Non-Return Valve 38mm Hose Tail &amp; 1½" BSP Male Thread</t>
  </si>
  <si>
    <t>9421007124222</t>
  </si>
  <si>
    <t>58253</t>
  </si>
  <si>
    <t>TruDesign T-Piece Threaded 1½" BSP M-F-F</t>
  </si>
  <si>
    <t>9421007123539</t>
  </si>
  <si>
    <t>58260</t>
  </si>
  <si>
    <t>TruDesign Hose Tail 13mm ½” BSP Male Thread</t>
  </si>
  <si>
    <t>9421007121207</t>
  </si>
  <si>
    <t>58262</t>
  </si>
  <si>
    <t>TruDesign Hose Tail 19mm ¾” BSP Male Thread</t>
  </si>
  <si>
    <t>9421007121214</t>
  </si>
  <si>
    <t>58264</t>
  </si>
  <si>
    <t>TruDesign Hose Tail 25mm 1” BSP Male Thread</t>
  </si>
  <si>
    <t>9421007121221</t>
  </si>
  <si>
    <t>58266</t>
  </si>
  <si>
    <t>TruDesign Hose Tail 32mm 1¼” BSP Male Thread</t>
  </si>
  <si>
    <t>9421007121238</t>
  </si>
  <si>
    <t>58268</t>
  </si>
  <si>
    <t>TruDesign Hose Tail 38mm 1½” BSP Male Thread</t>
  </si>
  <si>
    <t>9421007121245</t>
  </si>
  <si>
    <t>58270</t>
  </si>
  <si>
    <t>TruDesign Hose Tail 50mm 2” BSP Male Thread</t>
  </si>
  <si>
    <t>9421007121252</t>
  </si>
  <si>
    <t>58272</t>
  </si>
  <si>
    <t>Trudesign Hose Tail 75mm 3" BSP Male Thread</t>
  </si>
  <si>
    <t>9421007125366</t>
  </si>
  <si>
    <t>58273</t>
  </si>
  <si>
    <t>TruDesign Hose Tail Unequal 16mm ½" BSP Male Thread</t>
  </si>
  <si>
    <t>9421007123447</t>
  </si>
  <si>
    <t>58275</t>
  </si>
  <si>
    <t>TruDesign Hose Tail Unequal 22mm ¾" BSP Male Thread</t>
  </si>
  <si>
    <t>9421007123461</t>
  </si>
  <si>
    <t>58277</t>
  </si>
  <si>
    <t>TruDesign Hose Tail Unequal 28mm 1" BSP Male Thread</t>
  </si>
  <si>
    <t>9421007122204</t>
  </si>
  <si>
    <t>58279</t>
  </si>
  <si>
    <t>TruDesign Hose Tail Unequal 32mm 1½” BSP Male Thread</t>
  </si>
  <si>
    <t>9421007121269</t>
  </si>
  <si>
    <t>58281</t>
  </si>
  <si>
    <t>TruDesign Hose Tail Unequal 38mm 1¼” BSP Male Thread</t>
  </si>
  <si>
    <t>9421007121276</t>
  </si>
  <si>
    <t>58283</t>
  </si>
  <si>
    <t>Trudesign Tail Unequal 28mm (1 1/8") 1½” BSP Male Thread</t>
  </si>
  <si>
    <t>9421007125298</t>
  </si>
  <si>
    <t>58285</t>
  </si>
  <si>
    <t>Trudesign Tail Unequal 63mm (2 ½”) 3" BSP</t>
  </si>
  <si>
    <t>9421007125373</t>
  </si>
  <si>
    <t>58289</t>
  </si>
  <si>
    <t>TruDesign Hose Tail 13mm ½” BSP Male 90°  Bend</t>
  </si>
  <si>
    <t>9421007121283</t>
  </si>
  <si>
    <t>58290</t>
  </si>
  <si>
    <t>58291</t>
  </si>
  <si>
    <t>TruDesign Hose Tail 19mm ¾” BSP Male 90° Bend</t>
  </si>
  <si>
    <t>9421007121290</t>
  </si>
  <si>
    <t>58292</t>
  </si>
  <si>
    <t>TruDesign Hose Tail 19mm ¾" BSP Male Compact 90° Bend</t>
  </si>
  <si>
    <t>5060402496110</t>
  </si>
  <si>
    <t>58293</t>
  </si>
  <si>
    <t>TruDesign Hose Tail 25mm 1” BSP Male 90° Bend</t>
  </si>
  <si>
    <t>9421007121306</t>
  </si>
  <si>
    <t>58294</t>
  </si>
  <si>
    <t>58295</t>
  </si>
  <si>
    <t>TruDesign Hose Tail 32mm 1¼” BSP Male 90° Bend</t>
  </si>
  <si>
    <t>9421007121313</t>
  </si>
  <si>
    <t>58297</t>
  </si>
  <si>
    <t>TruDesign Hose Tail 38mm 1½” BSP Male 90° Bend</t>
  </si>
  <si>
    <t>9421007121320</t>
  </si>
  <si>
    <t>58299</t>
  </si>
  <si>
    <t>TruDesign Hose Tail 50mm 2” BSP Male 90° Bend</t>
  </si>
  <si>
    <t>9421007121337</t>
  </si>
  <si>
    <t>58301</t>
  </si>
  <si>
    <t>TruDesign Hose Tail Unequal 16mm ½" BSP Male 90° Bend</t>
  </si>
  <si>
    <t>9421007123454</t>
  </si>
  <si>
    <t>58303</t>
  </si>
  <si>
    <t>TruDesign Hose Tail Unequal 38mm 1¼” BSP Male 90° Bend</t>
  </si>
  <si>
    <t>9421007121344</t>
  </si>
  <si>
    <t>58305</t>
  </si>
  <si>
    <t>Trudesign Tail Unequal 28mm (1 1/8") 1½" BSP Long Thread 90*</t>
  </si>
  <si>
    <t>9421007125311</t>
  </si>
  <si>
    <t>58308</t>
  </si>
  <si>
    <t>Trudesign Tail 19mm 3/4" BSP Long Thread 120° Bend</t>
  </si>
  <si>
    <t>9421007125175</t>
  </si>
  <si>
    <t>58310</t>
  </si>
  <si>
    <t>TruDesign Hose Tail 25mm 1” BSP Male 120° Bend</t>
  </si>
  <si>
    <t>9421007121351</t>
  </si>
  <si>
    <t>58312</t>
  </si>
  <si>
    <t>TruDesign Hose Tail 32mm 1¼” BSP Male 120° Bend</t>
  </si>
  <si>
    <t>9421007123669</t>
  </si>
  <si>
    <t>58314</t>
  </si>
  <si>
    <t>TruDesign Hose Tail 38mm 1¼" BSP Male 120° Bend</t>
  </si>
  <si>
    <t>9421007123775</t>
  </si>
  <si>
    <t>58316</t>
  </si>
  <si>
    <t>TruDesign Hose Tail 38mm 1½” BSP Male 120° Bend</t>
  </si>
  <si>
    <t>9421007121368</t>
  </si>
  <si>
    <t>58318</t>
  </si>
  <si>
    <t>TruDesign Hose Tail 50mm 2” BSP Male 120° Bend</t>
  </si>
  <si>
    <t>9421007121375</t>
  </si>
  <si>
    <t>58325</t>
  </si>
  <si>
    <t>TruDesign Hose Tail 19mm ¾” BSP Female Thread</t>
  </si>
  <si>
    <t>9421007123881</t>
  </si>
  <si>
    <t>58327</t>
  </si>
  <si>
    <t>TruDesign Hose Tail 25mm 1” BSP Female Thread</t>
  </si>
  <si>
    <t>9421007123898</t>
  </si>
  <si>
    <t>58329</t>
  </si>
  <si>
    <t>TruDesign Hose Tail 32mm 1¼” BSP Female Thread</t>
  </si>
  <si>
    <t>9421007123904</t>
  </si>
  <si>
    <t>58331</t>
  </si>
  <si>
    <t>TruDesign Hose Tail 38mm 1½” BSP Female Thread</t>
  </si>
  <si>
    <t>9421007123911</t>
  </si>
  <si>
    <t>58333</t>
  </si>
  <si>
    <t>TruDesign Hose Tail 50mm 2” BSP Female Thread</t>
  </si>
  <si>
    <t>9421007123928</t>
  </si>
  <si>
    <t>58335</t>
  </si>
  <si>
    <t>TruDesign Hose Tail Unequal 22mm ¾” BSP Female Thread</t>
  </si>
  <si>
    <t>9421007123959</t>
  </si>
  <si>
    <t>58337</t>
  </si>
  <si>
    <t>TruDesign Hose Tail Unequal 25mm 1½” BSP Female Thread</t>
  </si>
  <si>
    <t>9421007123942</t>
  </si>
  <si>
    <t>58339</t>
  </si>
  <si>
    <t>TruDesign Hose Tail Unequal 38mm 1¼” BSP Female Thread</t>
  </si>
  <si>
    <t>9421007123973</t>
  </si>
  <si>
    <t>58340</t>
  </si>
  <si>
    <t>Trudesign Tail Unequal 28mm x 1½” BSP Female Thread</t>
  </si>
  <si>
    <t>9421007125250</t>
  </si>
  <si>
    <t>58341</t>
  </si>
  <si>
    <t>TruDesign Hose Tail Unequal 38mm 1¾" BSP Female Thread</t>
  </si>
  <si>
    <t>9421007123935</t>
  </si>
  <si>
    <t>58343</t>
  </si>
  <si>
    <t>Trudesign Tail Unequal 28mm (1 1/8") 1” BSP Female Thread -Black</t>
  </si>
  <si>
    <t>9421007123966</t>
  </si>
  <si>
    <t>58344</t>
  </si>
  <si>
    <t>Trudesign Tail Unequal 32mm (1¼") 1½” BSP Female Thread*</t>
  </si>
  <si>
    <t>58348</t>
  </si>
  <si>
    <t>TruDesign Hose Tail 19mm ¾” BSP Female 90° Bend</t>
  </si>
  <si>
    <t>9421007122839</t>
  </si>
  <si>
    <t>58350</t>
  </si>
  <si>
    <t>TruDesign Hose Tail 25mm 1” BSP Female 90° Bend</t>
  </si>
  <si>
    <t>9421007122846</t>
  </si>
  <si>
    <t>58352</t>
  </si>
  <si>
    <t>TruDesign Hose Tail 32mm 1¼” BSP Female 90° Bend</t>
  </si>
  <si>
    <t>9421007122082</t>
  </si>
  <si>
    <t>58354</t>
  </si>
  <si>
    <t>TruDesign Hose Tail 38mm 1½” BSP Female 90° Bend</t>
  </si>
  <si>
    <t>9421007122099</t>
  </si>
  <si>
    <t>58356</t>
  </si>
  <si>
    <t>TruDesign Hose Tail 50mm 2” BSP Female 90° Bend</t>
  </si>
  <si>
    <t>9421007122105</t>
  </si>
  <si>
    <t>58357</t>
  </si>
  <si>
    <t>TruDesign Hose Tail 75mm 3” BSP Female 90° Bend</t>
  </si>
  <si>
    <t>5060402495878</t>
  </si>
  <si>
    <t>58358</t>
  </si>
  <si>
    <t>TruDesign Hose Tail Unequal 16mm ½” BSP Female 90° Bend</t>
  </si>
  <si>
    <t>9421007123300</t>
  </si>
  <si>
    <t>58360</t>
  </si>
  <si>
    <t>Trudesign Tail Unequal 28mm (1 1/8") 1” BSP Female 90° Bend</t>
  </si>
  <si>
    <t>9421007121696</t>
  </si>
  <si>
    <t>58362</t>
  </si>
  <si>
    <t>Trudesign Tail Unequal 28mm (1 1/8") 1½” BSP Female 90° Bend</t>
  </si>
  <si>
    <t>9421007125335</t>
  </si>
  <si>
    <t>58365</t>
  </si>
  <si>
    <t>TruDesign Connector ¾” BSP F ¾" BSP M 90° Bend</t>
  </si>
  <si>
    <t>9421007122853</t>
  </si>
  <si>
    <t>58367</t>
  </si>
  <si>
    <t>TruDesign Connector 1” BSP F 1" BSP M 90° Bend</t>
  </si>
  <si>
    <t>9421007122860</t>
  </si>
  <si>
    <t>58369</t>
  </si>
  <si>
    <t>TruDesign Connector 1¼” BSP F 1¼" BSP M 90° Bend</t>
  </si>
  <si>
    <t>9421007122112</t>
  </si>
  <si>
    <t>58371</t>
  </si>
  <si>
    <t>TruDesign Connector 1½” BSP F 1½" BSP M 90° Bend</t>
  </si>
  <si>
    <t>9421007122129</t>
  </si>
  <si>
    <t>58374</t>
  </si>
  <si>
    <t>TruDesign Connector 2” BSP F 2" BSP M 90° Bend</t>
  </si>
  <si>
    <t>9421007122136</t>
  </si>
  <si>
    <t>58375</t>
  </si>
  <si>
    <t>Trudesign Connector 3” BSP Female 3"  Male 90°</t>
  </si>
  <si>
    <t>9421007125388</t>
  </si>
  <si>
    <t>58381</t>
  </si>
  <si>
    <t>TruDesign Inline Connector 13mm/13mm</t>
  </si>
  <si>
    <t>9421007121719</t>
  </si>
  <si>
    <t>58383</t>
  </si>
  <si>
    <t>TruDesign Inline Connector 19mm/19mm</t>
  </si>
  <si>
    <t>9421007121726</t>
  </si>
  <si>
    <t>58385</t>
  </si>
  <si>
    <t>TruDesign Inline Connector 25mm/25mm</t>
  </si>
  <si>
    <t>9421007121733</t>
  </si>
  <si>
    <t>58387</t>
  </si>
  <si>
    <t>TruDesign Inline Connector 28mm/28mm</t>
  </si>
  <si>
    <t>9421007123850</t>
  </si>
  <si>
    <t>58389</t>
  </si>
  <si>
    <t>TruDesign Inline Connector 32mm/32mm</t>
  </si>
  <si>
    <t>9421007121740</t>
  </si>
  <si>
    <t>58391</t>
  </si>
  <si>
    <t>TruDesign Inline Connector 38mm/38mm</t>
  </si>
  <si>
    <t>9421007121757</t>
  </si>
  <si>
    <t>58393</t>
  </si>
  <si>
    <t>TruDesign Inline Connector 50mm/50mm</t>
  </si>
  <si>
    <t>9421007121764</t>
  </si>
  <si>
    <t>58400.1</t>
  </si>
  <si>
    <t>TruDesign Reducer 19–13mm White</t>
  </si>
  <si>
    <t>9421007121832</t>
  </si>
  <si>
    <t>58402.1</t>
  </si>
  <si>
    <t>TruDesign Reducer 19–16mm White</t>
  </si>
  <si>
    <t>9421007121849</t>
  </si>
  <si>
    <t>58404.1</t>
  </si>
  <si>
    <t>TruDesign Reducer 25–13mm White</t>
  </si>
  <si>
    <t>9421007123034</t>
  </si>
  <si>
    <t>58406.1</t>
  </si>
  <si>
    <t>TruDesign Reducer 25–19mm White</t>
  </si>
  <si>
    <t>9421007121856</t>
  </si>
  <si>
    <t>58408.1</t>
  </si>
  <si>
    <t>TruDesign Reducer 32–25mm White</t>
  </si>
  <si>
    <t>9421007121863</t>
  </si>
  <si>
    <t>58410.1</t>
  </si>
  <si>
    <t>TruDesign Reducer 38–25mm White</t>
  </si>
  <si>
    <t>9421007121870</t>
  </si>
  <si>
    <t>58412.1</t>
  </si>
  <si>
    <t>Trudesign Reducer 38–32mm White</t>
  </si>
  <si>
    <t>9421007121887</t>
  </si>
  <si>
    <t>58419.1</t>
  </si>
  <si>
    <t>Trudesign Connector 90° 19mm  White</t>
  </si>
  <si>
    <t>9421007122341</t>
  </si>
  <si>
    <t>58421.1</t>
  </si>
  <si>
    <t>Trudesign Connector 90° 25mm  White</t>
  </si>
  <si>
    <t>9421007121771</t>
  </si>
  <si>
    <t>58423.1</t>
  </si>
  <si>
    <t>Trudesign Connector 90° 38mm White</t>
  </si>
  <si>
    <t>9421007121788</t>
  </si>
  <si>
    <t>58425.1</t>
  </si>
  <si>
    <t>Trudesign Connector 90° 50mm White</t>
  </si>
  <si>
    <t>9421007121795</t>
  </si>
  <si>
    <t>58432.1</t>
  </si>
  <si>
    <t>TruDesign Y Piece 19mm White</t>
  </si>
  <si>
    <t>9421007122884</t>
  </si>
  <si>
    <t>58434.1</t>
  </si>
  <si>
    <t>TruDesign Y Piece 25mm White</t>
  </si>
  <si>
    <t>9421007121894</t>
  </si>
  <si>
    <t>58436.1</t>
  </si>
  <si>
    <t>TruDesign Y Piece 32mm White</t>
  </si>
  <si>
    <t>9421007123140</t>
  </si>
  <si>
    <t>58438.1</t>
  </si>
  <si>
    <t>TruDesign Y Piece 38mm White</t>
  </si>
  <si>
    <t>9421007121917</t>
  </si>
  <si>
    <t>58445.1</t>
  </si>
  <si>
    <t>TruDesign Y Piece 19mm-25mm White</t>
  </si>
  <si>
    <t>9421007122877</t>
  </si>
  <si>
    <t>58447.1</t>
  </si>
  <si>
    <t>TruDesign Y Piece 25mm-25mm-38mm White</t>
  </si>
  <si>
    <t>9421007121900</t>
  </si>
  <si>
    <t>58454</t>
  </si>
  <si>
    <t>TruDesign Tube Threaded 1" BSP 140mm with nuts and washers</t>
  </si>
  <si>
    <t>9421007124680</t>
  </si>
  <si>
    <t>58455</t>
  </si>
  <si>
    <t>TruDesign Tube Threaded 1½” BSP 140m with nuts and washers</t>
  </si>
  <si>
    <t>9421007124697</t>
  </si>
  <si>
    <t>58464.1</t>
  </si>
  <si>
    <t>Trudesign Tank Fitting 19mm 1½” White</t>
  </si>
  <si>
    <t>9421007121528</t>
  </si>
  <si>
    <t>58466.1</t>
  </si>
  <si>
    <t>Trudesign Tank Fitting 25mm 1½” White</t>
  </si>
  <si>
    <t>9421007121535</t>
  </si>
  <si>
    <t>58468.1</t>
  </si>
  <si>
    <t>Trudesign Tank Fitting 32mm 1½” White</t>
  </si>
  <si>
    <t>9421007121542</t>
  </si>
  <si>
    <t>58470.1</t>
  </si>
  <si>
    <t>Trudesign Tank Fitting 38mm 1½” White</t>
  </si>
  <si>
    <t>9421007121559</t>
  </si>
  <si>
    <t>58476.1</t>
  </si>
  <si>
    <t>Trudesign Tank Fitting Tube 205mm</t>
  </si>
  <si>
    <t>9421007121504</t>
  </si>
  <si>
    <t>58478.1</t>
  </si>
  <si>
    <t>Trudesign Tank Fitting Tube 490mm</t>
  </si>
  <si>
    <t>9421007121511</t>
  </si>
  <si>
    <t>58484.1</t>
  </si>
  <si>
    <t>Trudesign Tank Fitting 90° 25mm 1½” White</t>
  </si>
  <si>
    <t>9421007121566</t>
  </si>
  <si>
    <t>58486.1</t>
  </si>
  <si>
    <t>Trudesign Tank Fitting 90° 38mm 1½” White</t>
  </si>
  <si>
    <t>9421007121573</t>
  </si>
  <si>
    <t>58500.1</t>
  </si>
  <si>
    <t>Trudesign Tank Adapter Plug 1½” White</t>
  </si>
  <si>
    <t>9421007121610</t>
  </si>
  <si>
    <t>58502.1</t>
  </si>
  <si>
    <t>Trudesign Threaded Vent Plug ¾” BSP 1½”  White</t>
  </si>
  <si>
    <t>9421007121603</t>
  </si>
  <si>
    <t>58508</t>
  </si>
  <si>
    <t>Trudesign Tank Sensor Switch Short Flange Mount</t>
  </si>
  <si>
    <t>9421007120156</t>
  </si>
  <si>
    <t>58509</t>
  </si>
  <si>
    <t>Trudesign Tank Sensor Switch Long ¾" BSPT</t>
  </si>
  <si>
    <t>9421007121924</t>
  </si>
  <si>
    <t>58510</t>
  </si>
  <si>
    <t>Trudesign Tank Monitor Panel 12V</t>
  </si>
  <si>
    <t>9421007120170</t>
  </si>
  <si>
    <t>58519</t>
  </si>
  <si>
    <t>Trudesign Nozzle Marine PowerSpray, Black - Packaged</t>
  </si>
  <si>
    <t>9421007121948</t>
  </si>
  <si>
    <t>58520</t>
  </si>
  <si>
    <t>Trudesign Tail Snap ¾" BSP - Packaged for Powerspray</t>
  </si>
  <si>
    <t>9421007122044</t>
  </si>
  <si>
    <t>58521</t>
  </si>
  <si>
    <t>Trudesign Carbon Filter for Holding Tank</t>
  </si>
  <si>
    <t>9421007121931</t>
  </si>
  <si>
    <t>58526</t>
  </si>
  <si>
    <t>Washer Countersunk 6mm x 20 pcs Black*</t>
  </si>
  <si>
    <t>9421007121962</t>
  </si>
  <si>
    <t>58526.1</t>
  </si>
  <si>
    <t>Washer Countersunk 6mm x 20 pcs White</t>
  </si>
  <si>
    <t>9421007121955</t>
  </si>
  <si>
    <t>58527</t>
  </si>
  <si>
    <t>Washer Countersunk 3/16” x 20 pcs Black</t>
  </si>
  <si>
    <t>9421007121979</t>
  </si>
  <si>
    <t>58527.1</t>
  </si>
  <si>
    <t>Washer Countersunk 3/16” x 20 pcs White*</t>
  </si>
  <si>
    <t>9421007121986</t>
  </si>
  <si>
    <t>58528</t>
  </si>
  <si>
    <t>Trudesign Spanner for Fuel/Water Cap - Packaged</t>
  </si>
  <si>
    <t>9421007120118</t>
  </si>
  <si>
    <t>58531.1</t>
  </si>
  <si>
    <t>Trudesign Hinge - Short White Pair Packaged</t>
  </si>
  <si>
    <t>9421007120095</t>
  </si>
  <si>
    <t>58532.1</t>
  </si>
  <si>
    <t>Trudesign Hinge - Long White Pair Packaged</t>
  </si>
  <si>
    <t>9421007120101</t>
  </si>
  <si>
    <t>58537</t>
  </si>
  <si>
    <t>Trudesign Spanner for Ball Valve ½”</t>
  </si>
  <si>
    <t>9421007120446</t>
  </si>
  <si>
    <t>58538</t>
  </si>
  <si>
    <t>Trudesign Spanner for Ball Valve ¾” &amp; 1”</t>
  </si>
  <si>
    <t>9421007120439</t>
  </si>
  <si>
    <t>58539</t>
  </si>
  <si>
    <t>Trudesign Spanner for Ball Valve 1¼” &amp; 1½”</t>
  </si>
  <si>
    <t>9421007120422</t>
  </si>
  <si>
    <t>58540</t>
  </si>
  <si>
    <t>Trudesign Spanner for Ball Valve 2”</t>
  </si>
  <si>
    <t>9421007120415</t>
  </si>
  <si>
    <t>58541</t>
  </si>
  <si>
    <t>TruDesign Spanner Ball Valve 3” Aluminium</t>
  </si>
  <si>
    <t>5060402495885</t>
  </si>
  <si>
    <t>58542</t>
  </si>
  <si>
    <t>Trudesign Skin Fitting Washer ½”</t>
  </si>
  <si>
    <t>9421007122976</t>
  </si>
  <si>
    <t>58543</t>
  </si>
  <si>
    <t>TrudesignSkin Fitting Washer ¾”</t>
  </si>
  <si>
    <t>9421007122983</t>
  </si>
  <si>
    <t>58544</t>
  </si>
  <si>
    <t>Trudesign Skin Fitting Washer 1”</t>
  </si>
  <si>
    <t>9421007122990</t>
  </si>
  <si>
    <t>58545</t>
  </si>
  <si>
    <t>TrudesignSkin Fitting Washer 1¼”</t>
  </si>
  <si>
    <t>9421007123003</t>
  </si>
  <si>
    <t>58546</t>
  </si>
  <si>
    <t>Trudesign Skin Fitting Washer 1½”</t>
  </si>
  <si>
    <t>9421007123010</t>
  </si>
  <si>
    <t>58547</t>
  </si>
  <si>
    <t>Trudesign Skin Fitting Washer 2”</t>
  </si>
  <si>
    <t>9421007123027</t>
  </si>
  <si>
    <t>58548</t>
  </si>
  <si>
    <t>Trudesign Skin Fitting Washer 3”</t>
  </si>
  <si>
    <t>9421007125441</t>
  </si>
  <si>
    <t>58549</t>
  </si>
  <si>
    <t>TruDesign Spanner for Skin Fitting Nut 3", Aluminium</t>
  </si>
  <si>
    <t>None</t>
  </si>
  <si>
    <t>58563</t>
  </si>
  <si>
    <t>Trudesign Spare Nut Backing ½” Black Packaged</t>
  </si>
  <si>
    <t>9421007121443</t>
  </si>
  <si>
    <t>58565</t>
  </si>
  <si>
    <t>Trudesign Spare Nut Backing ¾” Black Packaged</t>
  </si>
  <si>
    <t>9421007121450</t>
  </si>
  <si>
    <t>58567</t>
  </si>
  <si>
    <t>Trudesign Spare Nut Backing 1”  Black Packaged</t>
  </si>
  <si>
    <t>9421007121467</t>
  </si>
  <si>
    <t>58569</t>
  </si>
  <si>
    <t>Trudesign Spare Nut Backing 1¼”  Black Packaged</t>
  </si>
  <si>
    <t>9421007121474</t>
  </si>
  <si>
    <t>58571</t>
  </si>
  <si>
    <t>Trudesign Spare Nut Backing 1½”  Black Packaged</t>
  </si>
  <si>
    <t>9421007121481</t>
  </si>
  <si>
    <t>58573</t>
  </si>
  <si>
    <t>Trudesign Spare Nut Backing 2”  Black Packaged</t>
  </si>
  <si>
    <t>9421007121498</t>
  </si>
  <si>
    <t>58575</t>
  </si>
  <si>
    <t>Trudesign Spare Nut Backing 3” Black Packaged</t>
  </si>
  <si>
    <t>9421007125403</t>
  </si>
  <si>
    <t>58577</t>
  </si>
  <si>
    <t>Trudesign Saddle Bases &amp; Cable Ties - 10 Pack</t>
  </si>
  <si>
    <t>58578</t>
  </si>
  <si>
    <t>Trudesign Saddle Base - Bag of 5</t>
  </si>
  <si>
    <t>5060402492471</t>
  </si>
  <si>
    <t>58578.1</t>
  </si>
  <si>
    <t>Trudesign Saddle Base bag of 500</t>
  </si>
  <si>
    <t>58578.2</t>
  </si>
  <si>
    <t>Trudesign Saddle Base - Bag of 100</t>
  </si>
  <si>
    <t>5060402492488</t>
  </si>
  <si>
    <t>58579</t>
  </si>
  <si>
    <t>Trudesign Saddle Clip 13mm - Bag of 5</t>
  </si>
  <si>
    <t>5060402492495</t>
  </si>
  <si>
    <t>58579.1</t>
  </si>
  <si>
    <t>Trudesign Saddle Clip 13mm bag of 100</t>
  </si>
  <si>
    <t>58579.500</t>
  </si>
  <si>
    <t>Trudesign Saddle Clip 13mm bag of 500</t>
  </si>
  <si>
    <t>58580</t>
  </si>
  <si>
    <t>Trudesign Saddle Clip 20mm Bag of 5</t>
  </si>
  <si>
    <t>5060402492501</t>
  </si>
  <si>
    <t>58580.1</t>
  </si>
  <si>
    <t>Trudesign Saddle Clip 20mm bag of 100</t>
  </si>
  <si>
    <t>58581</t>
  </si>
  <si>
    <t>Trudesign Saddle Clip 28mm Bag of 5</t>
  </si>
  <si>
    <t>5060402492518</t>
  </si>
  <si>
    <t>58581.1</t>
  </si>
  <si>
    <t>Trudesign Saddle Clip 28mm Bag of 100</t>
  </si>
  <si>
    <t>58582</t>
  </si>
  <si>
    <t>Trudesign Saddle Clip 38mm Bag of 5</t>
  </si>
  <si>
    <t>5060402492525</t>
  </si>
  <si>
    <t>58582.1</t>
  </si>
  <si>
    <t>Trudesign Saddle Clip 38mm Bag of 100</t>
  </si>
  <si>
    <t>58582.400</t>
  </si>
  <si>
    <t>Trudesign Saddle Clip 38mm Bag of 400</t>
  </si>
  <si>
    <t>58582.50</t>
  </si>
  <si>
    <t>Trudesign Saddle Clip 38mm Bag of 50</t>
  </si>
  <si>
    <t>58586</t>
  </si>
  <si>
    <t>TrDesign Fastener for M6 Bolt Pkg x 10</t>
  </si>
  <si>
    <t>5060402495519</t>
  </si>
  <si>
    <t>58588</t>
  </si>
  <si>
    <t>TruDesign Fastener for M8 Bolt Pkg x 10</t>
  </si>
  <si>
    <t>5060402495526</t>
  </si>
  <si>
    <t>58593</t>
  </si>
  <si>
    <t>Trudesign GRP Mould Plug ¾" Recessed for Gelcoat Moulding</t>
  </si>
  <si>
    <t>5060402494062</t>
  </si>
  <si>
    <t>58594</t>
  </si>
  <si>
    <t>Trudesign GRP Mould Plug 1" Recessed  for Gelcoat Moulding</t>
  </si>
  <si>
    <t>5060402494079</t>
  </si>
  <si>
    <t>58595</t>
  </si>
  <si>
    <t>Trudesign GRP Mould Plug 1¼ " Recessed  for Gelcoat Moulding</t>
  </si>
  <si>
    <t>5060402494086</t>
  </si>
  <si>
    <t>58596</t>
  </si>
  <si>
    <t>Trudesign GRP Mould Plug 1½" Recessed  for Gelcoat Moulding</t>
  </si>
  <si>
    <t>5060402494093</t>
  </si>
  <si>
    <t>58605</t>
  </si>
  <si>
    <t>Ball Valve Replacement Lever Handle Small 25-19-13mm</t>
  </si>
  <si>
    <t>9421007124956</t>
  </si>
  <si>
    <t>58606</t>
  </si>
  <si>
    <t>Ball Valve Replacement Lever Handle Large 50-38-32mm</t>
  </si>
  <si>
    <t>9421007124963</t>
  </si>
  <si>
    <t>58607</t>
  </si>
  <si>
    <t>Ball Valve Replacement Lever Handle 3"</t>
  </si>
  <si>
    <t>9421007125397</t>
  </si>
  <si>
    <t>58609</t>
  </si>
  <si>
    <t>TruDesign Replacement T Handle Small Ball Valve 13, 19, 25mm</t>
  </si>
  <si>
    <t>9421007124277</t>
  </si>
  <si>
    <t>58610</t>
  </si>
  <si>
    <t>TruDesign Replacement T Handle Large Ball Valve 32, 38, 50mm</t>
  </si>
  <si>
    <t>9421007124284</t>
  </si>
  <si>
    <t>58659</t>
  </si>
  <si>
    <t>Tag Large - SALT WATER</t>
  </si>
  <si>
    <t>5060402494406</t>
  </si>
  <si>
    <t>58661</t>
  </si>
  <si>
    <t>Tag Large - GENSET INTAKE</t>
  </si>
  <si>
    <t>5060402494413</t>
  </si>
  <si>
    <t>58662</t>
  </si>
  <si>
    <t>Tag Large - AIRCON INTAKE</t>
  </si>
  <si>
    <t>5060402494420</t>
  </si>
  <si>
    <t>58665</t>
  </si>
  <si>
    <t>Tag Large - WATER INTAKE</t>
  </si>
  <si>
    <t>5060402494437</t>
  </si>
  <si>
    <t>58668</t>
  </si>
  <si>
    <t>TruDesign Ball Valve Tag Large - Blank - Singles</t>
  </si>
  <si>
    <t>5060402494178</t>
  </si>
  <si>
    <t>58706</t>
  </si>
  <si>
    <t>Tag Small - SALT WATER</t>
  </si>
  <si>
    <t>5060402495724</t>
  </si>
  <si>
    <t>58708</t>
  </si>
  <si>
    <t>Tag Small - GENSET INTAKE</t>
  </si>
  <si>
    <t>5060402495731</t>
  </si>
  <si>
    <t>58709</t>
  </si>
  <si>
    <t>Tag Small - AIRCON INTAKE</t>
  </si>
  <si>
    <t>5060402495748</t>
  </si>
  <si>
    <t>58712</t>
  </si>
  <si>
    <t>Tag Small - WATER INTAKE</t>
  </si>
  <si>
    <t>5060402495755</t>
  </si>
  <si>
    <t>58715</t>
  </si>
  <si>
    <t>Trudesign Ball Valve Tag Small - Blank - Singles</t>
  </si>
  <si>
    <t>5060402495762</t>
  </si>
  <si>
    <t>60014</t>
  </si>
  <si>
    <t>RIB Ladder Telescopic 1.16m, 5 Steps  - RIB500</t>
  </si>
  <si>
    <t>7332640012055</t>
  </si>
  <si>
    <t>60032</t>
  </si>
  <si>
    <t>Side Ladder, 2 Steps, 640mm - SL65R</t>
  </si>
  <si>
    <t>7332640012468</t>
  </si>
  <si>
    <t>60034</t>
  </si>
  <si>
    <t>Side Ladder, Foldable 3 Steps, 950mm - SL95R</t>
  </si>
  <si>
    <t>7332640012451</t>
  </si>
  <si>
    <t>60037</t>
  </si>
  <si>
    <t>Side Ladder Foldable 6 Steps 1530mm - SL150R</t>
  </si>
  <si>
    <t>7332640012888</t>
  </si>
  <si>
    <t>60054</t>
  </si>
  <si>
    <t>Telescopic Ladder For Stern, 4 Steps - BT72-4</t>
  </si>
  <si>
    <t>7332640006016</t>
  </si>
  <si>
    <t>60058</t>
  </si>
  <si>
    <t>Safety Ladder, 600mm, 3 Steps, Folding BUT32</t>
  </si>
  <si>
    <t>60065</t>
  </si>
  <si>
    <t>Ladder Telescopic, Folding, 1185mm, 5 Steps - BUT55</t>
  </si>
  <si>
    <t>7332640005460</t>
  </si>
  <si>
    <t>60066</t>
  </si>
  <si>
    <t>Ladder Teles. Fold 850mm, 5 Steps Stern*</t>
  </si>
  <si>
    <t>60072</t>
  </si>
  <si>
    <t>Ladder Telescopic Folding, 1300mm, 4 steps &amp; Grips - BUT45</t>
  </si>
  <si>
    <t>7332640003848</t>
  </si>
  <si>
    <t>60081</t>
  </si>
  <si>
    <t>Ladder 1955mm 6 Steps &amp; Grips- BUT50</t>
  </si>
  <si>
    <t>7332640003992</t>
  </si>
  <si>
    <t>60083</t>
  </si>
  <si>
    <t>Telescopic Ladder in Casing with High Handles # Special Order</t>
  </si>
  <si>
    <t>60084</t>
  </si>
  <si>
    <t>Adjustable width bathing platform # Special Order</t>
  </si>
  <si>
    <t>60102</t>
  </si>
  <si>
    <t>Davits DV32-1 KIT, 500118</t>
  </si>
  <si>
    <t>60204</t>
  </si>
  <si>
    <t>Watersprint Solo Nautic II</t>
  </si>
  <si>
    <t>7350171610533</t>
  </si>
  <si>
    <t>60216</t>
  </si>
  <si>
    <t>Watersprint Replacement Filter Nautic II</t>
  </si>
  <si>
    <t>61052</t>
  </si>
  <si>
    <t>BatSystem Cabin Light Leia Lr1 Med Usb</t>
  </si>
  <si>
    <t>7332640013090</t>
  </si>
  <si>
    <t>61056</t>
  </si>
  <si>
    <t>BatSystem Cabin Light Leia Lr2 USB - 61cm Shade*</t>
  </si>
  <si>
    <t>7332640013106</t>
  </si>
  <si>
    <t>61060</t>
  </si>
  <si>
    <t>BatSystem Cabin Light Leia Lr3 USB - 70cm Shade*</t>
  </si>
  <si>
    <t>73326400131</t>
  </si>
  <si>
    <t>61072</t>
  </si>
  <si>
    <t>BatSystem Cabin Light Classic Smd Led, Chrome</t>
  </si>
  <si>
    <t>7332640002537</t>
  </si>
  <si>
    <t>61084</t>
  </si>
  <si>
    <t>BatSystem Downlight Vega Touch Master, Chrome*</t>
  </si>
  <si>
    <t>7332640011935</t>
  </si>
  <si>
    <t>61088</t>
  </si>
  <si>
    <t>BatSystem Downlight Vega 75 Slave, (Controlled By 9696C)*</t>
  </si>
  <si>
    <t>7332640010402</t>
  </si>
  <si>
    <t>61090</t>
  </si>
  <si>
    <t>BatSystem Downlight Classic 9405C  MR11 LED Chrome</t>
  </si>
  <si>
    <t>7332640006627</t>
  </si>
  <si>
    <t>61112</t>
  </si>
  <si>
    <t>BatSystem 5m Midi Sleeve LED*</t>
  </si>
  <si>
    <t>61146</t>
  </si>
  <si>
    <t>BatSystem Wired Remote Dimmer Switch - Chrome*</t>
  </si>
  <si>
    <t>7332640006917</t>
  </si>
  <si>
    <t>61151</t>
  </si>
  <si>
    <t>BatSystem Polaris Dimmer Control Box*</t>
  </si>
  <si>
    <t>61156</t>
  </si>
  <si>
    <t>BatSystem Wireless Dimmer Switch (Controls BD1210)*</t>
  </si>
  <si>
    <t>61186</t>
  </si>
  <si>
    <t>BatSystem Voltage Stabilizer for LED 12.5V 4A*</t>
  </si>
  <si>
    <t>7332640008225</t>
  </si>
  <si>
    <t>61222</t>
  </si>
  <si>
    <t>Navigation light Battery LED 360 Allround Light Suctioncup*</t>
  </si>
  <si>
    <t>7332640008669</t>
  </si>
  <si>
    <t>61225</t>
  </si>
  <si>
    <t>BatSystem Downlight Soft Smd LED, White</t>
  </si>
  <si>
    <t>7332640006436</t>
  </si>
  <si>
    <t>61228</t>
  </si>
  <si>
    <t>BatSystem Downlight Vega 75 Stand Alone LED, Chrome</t>
  </si>
  <si>
    <t>7332640009383</t>
  </si>
  <si>
    <t>61231</t>
  </si>
  <si>
    <t>BatSystem Cabin light Tube D1 SMD LED, Aluminum USB socket</t>
  </si>
  <si>
    <t>7332640012529</t>
  </si>
  <si>
    <t>61251</t>
  </si>
  <si>
    <t>G4 12V LED Replacement Barrel</t>
  </si>
  <si>
    <t>7332640005958</t>
  </si>
  <si>
    <t>61254</t>
  </si>
  <si>
    <t>Bayonet 12V LED Replacement</t>
  </si>
  <si>
    <t>7332640005903</t>
  </si>
  <si>
    <t>61257</t>
  </si>
  <si>
    <t>Navigation Style 12V Replacement</t>
  </si>
  <si>
    <t>7332640006023</t>
  </si>
  <si>
    <t>61260</t>
  </si>
  <si>
    <t>G4 10-LED 12V Replacement Side Fitting</t>
  </si>
  <si>
    <t>7332640005026</t>
  </si>
  <si>
    <t>61263</t>
  </si>
  <si>
    <t>G4 12V LED Replacement Back Pin</t>
  </si>
  <si>
    <t>7332640005033</t>
  </si>
  <si>
    <t>61266</t>
  </si>
  <si>
    <t>Spool 12V LED Replacement</t>
  </si>
  <si>
    <t>7332640005934</t>
  </si>
  <si>
    <t>61269</t>
  </si>
  <si>
    <t>7332640005910</t>
  </si>
  <si>
    <t>61272</t>
  </si>
  <si>
    <t>G4 6- LED 12V Replacement Side Fitting</t>
  </si>
  <si>
    <t>7332640005736</t>
  </si>
  <si>
    <t>61274</t>
  </si>
  <si>
    <t>Reflector Light MR11 12V LED - 94MR11LEDv*</t>
  </si>
  <si>
    <t>61275</t>
  </si>
  <si>
    <t>Reflector Light MR16 Fitting 12V LED Replacement*</t>
  </si>
  <si>
    <t>7332640005453</t>
  </si>
  <si>
    <t>61278</t>
  </si>
  <si>
    <t>7332640005965</t>
  </si>
  <si>
    <t>62002</t>
  </si>
  <si>
    <t>Windlass 300W Horizontal, Alu Housing, 6mm Gypsy-710HS</t>
  </si>
  <si>
    <t>4712123290034</t>
  </si>
  <si>
    <t>62009</t>
  </si>
  <si>
    <t>Windlass 800W Horizontal 6mm Gypsy - 800H</t>
  </si>
  <si>
    <t>4712123290058</t>
  </si>
  <si>
    <t>62010</t>
  </si>
  <si>
    <t>Windlass 800W Horizontal 8mm gypsy - 800H</t>
  </si>
  <si>
    <t>4712123290508</t>
  </si>
  <si>
    <t>62012</t>
  </si>
  <si>
    <t>Windlass 700W, Horizontal, High Speed, Alu, 8mm - Pro 900E</t>
  </si>
  <si>
    <t>4712123290522</t>
  </si>
  <si>
    <t>62014</t>
  </si>
  <si>
    <t>Windlass 1100W, Horizontal, High Power, Alu, 8mm - Pro 900M</t>
  </si>
  <si>
    <t>4712123290539</t>
  </si>
  <si>
    <t>62015</t>
  </si>
  <si>
    <t>Windlass 1500W Horizontal 8mm gypsy - HA1500</t>
  </si>
  <si>
    <t>4712123290997</t>
  </si>
  <si>
    <t>62016</t>
  </si>
  <si>
    <t>Windlass 1500W Horizontal 10mm gypsy - HA1500</t>
  </si>
  <si>
    <t>4712123291000</t>
  </si>
  <si>
    <t>62023</t>
  </si>
  <si>
    <t>Windlass 700W Vertical Alu Base 6mm Gypsy - VA600</t>
  </si>
  <si>
    <t>4712123290218</t>
  </si>
  <si>
    <t>62024</t>
  </si>
  <si>
    <t>Windlass 700W Vertical Alu Base 8mm Gypsy - VA600</t>
  </si>
  <si>
    <t>4712123290546</t>
  </si>
  <si>
    <t>62030</t>
  </si>
  <si>
    <t>Windlass 1000W Vertical Alu Base 8mm Gypsy - VA1000</t>
  </si>
  <si>
    <t>4712123290560</t>
  </si>
  <si>
    <t>62034</t>
  </si>
  <si>
    <t>Windlass 1000W Vertical S. Steel Base 8mm Gypsy - Pro VS1000</t>
  </si>
  <si>
    <t>4712123290607</t>
  </si>
  <si>
    <t>62037</t>
  </si>
  <si>
    <t>Windlass 1100W Vertical Alu Base 8 mm Gypsy - WA1100</t>
  </si>
  <si>
    <t>4712123290669</t>
  </si>
  <si>
    <t>62037.1</t>
  </si>
  <si>
    <t>62056</t>
  </si>
  <si>
    <t>Electric Capstan Horizontal 1000W 66mm stainless steel drum 12V aluminum housing</t>
  </si>
  <si>
    <t>62058</t>
  </si>
  <si>
    <t>Electric Capstan 1000W Vertical S/S Drum, Alu Base - EC1000A</t>
  </si>
  <si>
    <t>4712123290263</t>
  </si>
  <si>
    <t>62060</t>
  </si>
  <si>
    <t>Drum Winch 700W SS</t>
  </si>
  <si>
    <t>62061</t>
  </si>
  <si>
    <t>Drum Winch 1100W SS</t>
  </si>
  <si>
    <t>62064</t>
  </si>
  <si>
    <t>Foot switch 200A (Up or Down) - FS-200</t>
  </si>
  <si>
    <t>62067</t>
  </si>
  <si>
    <t>Switch used with Solenoid on Larger Model Kits, SW-025</t>
  </si>
  <si>
    <t>62068</t>
  </si>
  <si>
    <t>Direct Control Switch used in Lower Power Kits, SW-200</t>
  </si>
  <si>
    <t>62069</t>
  </si>
  <si>
    <t>Handheld switch with 5 metre cable - HH-005</t>
  </si>
  <si>
    <t>4712123290416</t>
  </si>
  <si>
    <t>62074</t>
  </si>
  <si>
    <t>Solenoid 12V 200A, K-200</t>
  </si>
  <si>
    <t>62079</t>
  </si>
  <si>
    <t>Solenoid 12V 400A, K-400</t>
  </si>
  <si>
    <t>62094</t>
  </si>
  <si>
    <t>Circuit breaker 30 amp(manual reset with cap) - CB-001-30</t>
  </si>
  <si>
    <t>62109</t>
  </si>
  <si>
    <t>Circuit breaker 50 amp(manual reset with cap) -CB-001-050</t>
  </si>
  <si>
    <t>62110</t>
  </si>
  <si>
    <t>Circuit Breaker South Pacific Kits over 1,000W, CB-003-90</t>
  </si>
  <si>
    <t>62111</t>
  </si>
  <si>
    <t>Circuit Breaker with Kits over 1,500W, CB-003-140</t>
  </si>
  <si>
    <t>62127</t>
  </si>
  <si>
    <t>Gypsy SS 6mm Fits 710HS</t>
  </si>
  <si>
    <t>62129</t>
  </si>
  <si>
    <t>Gypsy SS 6mm Fits 800H, VA600, VA1000, WA1100 Not 710HS</t>
  </si>
  <si>
    <t>62132</t>
  </si>
  <si>
    <t>Gypsy SS 8mm fits 800H, VA600, VA1000, WA1100 Not 710HS</t>
  </si>
  <si>
    <t>62133</t>
  </si>
  <si>
    <t>Gypsy SS 8mm fits 1500W Models HA1500, WS1500</t>
  </si>
  <si>
    <t>62134</t>
  </si>
  <si>
    <t>Gypsy SS 10mm fits 1500W Models HA1500, WS1500</t>
  </si>
  <si>
    <t>62137</t>
  </si>
  <si>
    <t>Motor 300W for South Pacific 710 (62002)</t>
  </si>
  <si>
    <t>62140</t>
  </si>
  <si>
    <t>Motor 800W for South Pacific 800H (62009 &amp; 62010)</t>
  </si>
  <si>
    <t>62141</t>
  </si>
  <si>
    <t>Motor 1100W for South Pacific Pro E/M</t>
  </si>
  <si>
    <t>62143</t>
  </si>
  <si>
    <t>Motor &amp; Brake Set 700W for South Pacific V600 (62023 62024)</t>
  </si>
  <si>
    <t>62146</t>
  </si>
  <si>
    <t>Motor &amp; Brake 1,000W for V1000 South Pacific (62030/34/58)</t>
  </si>
  <si>
    <t>62149</t>
  </si>
  <si>
    <t>Motor W1100 for South Pacific WA100W (62037)</t>
  </si>
  <si>
    <t>62152</t>
  </si>
  <si>
    <t>Motor 1500W South Pacific HA1500 &amp; WS1500 (62015/6 62043/4)</t>
  </si>
  <si>
    <t>62153</t>
  </si>
  <si>
    <t># TO ORDER ONLY # Motor &amp; Brake Set for South Pacific V1500 not sold by MZ- NS</t>
  </si>
  <si>
    <t>62154</t>
  </si>
  <si>
    <t>Gearbox for DW1100, W1-64GLX</t>
  </si>
  <si>
    <t>62155</t>
  </si>
  <si>
    <t>Torque Limiter for South Pacific Windlass - A0002-24</t>
  </si>
  <si>
    <t>62161</t>
  </si>
  <si>
    <t>Electric Brake for 800 &amp; 900 South Pacific (62009/10/12/14)</t>
  </si>
  <si>
    <t>62164</t>
  </si>
  <si>
    <t>Electric Brake for V600 &amp; V1000 South Pacific (62024/30/34)</t>
  </si>
  <si>
    <t>62167</t>
  </si>
  <si>
    <t># TO ORDER ONLY # Electric Brake for VS1500 not sold by MZ - NS</t>
  </si>
  <si>
    <t>63002</t>
  </si>
  <si>
    <t>K2W S64 Standard 100.01 Round Port Light 2nm, Vessels &lt;50m - Black Hard Anodised</t>
  </si>
  <si>
    <t>85414000</t>
  </si>
  <si>
    <t>63004</t>
  </si>
  <si>
    <t>K2W S64 101.02 Round Starboard Light 2 nm, Vessels &lt;50m - Black Hard Anodised</t>
  </si>
  <si>
    <t>63006</t>
  </si>
  <si>
    <t>K2W S64 102.00 Round White Stern Light 2nm, Vessels &lt;50m- NS - Black Hard Anodised</t>
  </si>
  <si>
    <t>63008</t>
  </si>
  <si>
    <t>K2W S64 102.01 Round Suez, Red Stern Light 2nm, Vessels &lt;50m - NS - Black Hard Anodised</t>
  </si>
  <si>
    <t>63010</t>
  </si>
  <si>
    <t>K2W S64 Standard 102.03 Round Towing Yellow Stern Light 2nm, Vessels &lt;50m - NS - Black Hard Anodised</t>
  </si>
  <si>
    <t>63012</t>
  </si>
  <si>
    <t>K2W S64 Standard 103.00 Round Masthead White Light 3nm, Vessels &lt;20m - Black Hard Anodised</t>
  </si>
  <si>
    <t>63014</t>
  </si>
  <si>
    <t>K2W S64 Standard 104.00 Round Masthead White Light 5nm, Vessels &lt;50m - NS - Black Hard Anodised</t>
  </si>
  <si>
    <t>63016</t>
  </si>
  <si>
    <t>K2W S64 Standard 105.00 Round All-Round White 2nm, Vessels &lt;50m - Black Hard Anodised</t>
  </si>
  <si>
    <t>63018</t>
  </si>
  <si>
    <t>K2W S64 Standard 106.08 Round Red Green Bicolour Forward Light 2nm, Vessels &lt;50m - Black Hard Anodised</t>
  </si>
  <si>
    <t>63020</t>
  </si>
  <si>
    <t>K2W S64 Standard 107.08 Round Red Green White Tricolour Light 2nm, Vessels &lt;50m - Black Hard Anodised</t>
  </si>
  <si>
    <t>63022</t>
  </si>
  <si>
    <t>K2W S64 Standard 108.08 Round Anchor White or Tricolour Red, Green, White 2nm, Vessels &lt;50m - Black Hard Anodised</t>
  </si>
  <si>
    <t>63024</t>
  </si>
  <si>
    <t>K2W S64 Standard 105.00-180 Round Signal 180° White Light 2nm, Vessels &lt;50m - NS - Black Hard Anodised</t>
  </si>
  <si>
    <t>63026</t>
  </si>
  <si>
    <t>K2W S64 Standard105.01 Round Signal All-Round Red Light 2nm, Vessels &lt;50m - NS - Black Hard Anodised</t>
  </si>
  <si>
    <t>63028</t>
  </si>
  <si>
    <t>K2W S64 Standard 105.01-180 Round Signal 180° Red Light 2nm, Vessels &lt;50m - NS - Black Hard Anodised</t>
  </si>
  <si>
    <t>63030</t>
  </si>
  <si>
    <t>K2W S64 Standard 105.02 Round Signal All-Round Green Light 2nm, Vessels &lt;50m - NS - Black Hard Anodised</t>
  </si>
  <si>
    <t>63032</t>
  </si>
  <si>
    <t>K2W S64 Standard 105.02-180 Round Signal 180° Green Light 2nm, Vessels &lt;50m - NS - Black Hard Anodised</t>
  </si>
  <si>
    <t>63034</t>
  </si>
  <si>
    <t>K2W S64 Standard 105.03 Round Signal All-Round Yellow Light 2nm, Vessels &lt;50m - NS - Black Hard Anodised</t>
  </si>
  <si>
    <t>63036</t>
  </si>
  <si>
    <t>K2W S64 Standard 105.03-180 Round Signal 180° Yellow Light 2nm, Vessels &lt;50m - NS - Black Hard Anodised</t>
  </si>
  <si>
    <t>63066</t>
  </si>
  <si>
    <t>K2W S64 130.01 Square Base Port Light 2nm, Vessels &lt;50m</t>
  </si>
  <si>
    <t>63068</t>
  </si>
  <si>
    <t>K2W S64 131.02 Square Base Starboard Light 2 nm, Vessels &lt;50m</t>
  </si>
  <si>
    <t>63070</t>
  </si>
  <si>
    <t>K2W S64 132.00 Square Base White Stern Light 2nm, Vessels &lt;50m</t>
  </si>
  <si>
    <t>63072</t>
  </si>
  <si>
    <t>K2W S64 132.01 Square Base Suez, Red Stern Light 2nm, Vessels &lt;50m</t>
  </si>
  <si>
    <t>63074</t>
  </si>
  <si>
    <t>K2W S64 132.03 Square Base Towing Yellow Stern Light 2nm, Vessels &lt;50m</t>
  </si>
  <si>
    <t>63076</t>
  </si>
  <si>
    <t>K2W S64 133.00 Square Base Masthead White Light 3nm, Vessels &lt;50m</t>
  </si>
  <si>
    <t>63078</t>
  </si>
  <si>
    <t>K2W S64 134.00 Square Base Masthead White Light 5nm, Vessels &lt;50m</t>
  </si>
  <si>
    <t>63080</t>
  </si>
  <si>
    <t>K2W S64 135.00 Square Base All-Round White 2nm, Vessels &lt;50m</t>
  </si>
  <si>
    <t>63082</t>
  </si>
  <si>
    <t>K2W S64 136.08 Square Base Red Green Bicolour Forward Light 2nm, Vessels &lt;50m</t>
  </si>
  <si>
    <t>63084</t>
  </si>
  <si>
    <t>K2W S64 137.08 Square Base Red Green White Tricolour Light 2nm, Vessels &lt;50m</t>
  </si>
  <si>
    <t>63086</t>
  </si>
  <si>
    <t>K2W S64 138.08 Square Base Anchor White or Tricolour Red, Green, White 2nm, Vessels &lt;50m</t>
  </si>
  <si>
    <t>63088</t>
  </si>
  <si>
    <t>K2W S64 135.00-180 Square Base Signal 180° White Light 2nm, Vessels &lt;50m</t>
  </si>
  <si>
    <t>63090</t>
  </si>
  <si>
    <t>K2W S64 135.01 Square Base Signal All-Round Red Light 2nm, Vessels &lt;50m</t>
  </si>
  <si>
    <t>63092</t>
  </si>
  <si>
    <t>K2W S64 135.01-180 Square Base Signal 180° Red Light 2nm, Vessels &lt;50m</t>
  </si>
  <si>
    <t>63094</t>
  </si>
  <si>
    <t>K2W S64 135.02 Square Base Signal All-Round Green Light 2nm, Vessels &lt;50m</t>
  </si>
  <si>
    <t>63096</t>
  </si>
  <si>
    <t>K2W S64 135.02-180 Square Base Signal 180° Green Light 2nm, Vessels &lt;50m</t>
  </si>
  <si>
    <t>63098</t>
  </si>
  <si>
    <t>K2W S64 135.03 Square Base Signal All-Round Yellow Light 2nm, Vessels &lt;50m</t>
  </si>
  <si>
    <t>63100</t>
  </si>
  <si>
    <t>K2W S64 135.03-180 Square Base Signal 180° Yellow Light 2nm, Vessels &lt;50m</t>
  </si>
  <si>
    <t>63130</t>
  </si>
  <si>
    <t>K2W S64 Standard &gt;50m, 100.31 Round Port Light 3nm</t>
  </si>
  <si>
    <t>63132</t>
  </si>
  <si>
    <t>K2W S64 Standard &gt;50m, 101.32 Round Starboard Light 3nm</t>
  </si>
  <si>
    <t>63134</t>
  </si>
  <si>
    <t>K2W S64 Standard &gt;50m, 102.30 Round White Stern Light 3nm</t>
  </si>
  <si>
    <t>63136</t>
  </si>
  <si>
    <t>K2W S64 Standard &gt;50m, 102.31 Round Suez, Red Stern Light 3nm</t>
  </si>
  <si>
    <t>63138</t>
  </si>
  <si>
    <t>K2W S64 Standard &gt;50m, 102.33 Round Towing Yellow Stern Light 3nm</t>
  </si>
  <si>
    <t>63140</t>
  </si>
  <si>
    <t>K2W S64 Standard &gt;50m,104.30 Round Masthead White Light 6nm</t>
  </si>
  <si>
    <t>63142</t>
  </si>
  <si>
    <t>K2W S64 Standard &gt;50m, 105.30 Round All-Round White 3nm</t>
  </si>
  <si>
    <t>63144</t>
  </si>
  <si>
    <t>K2W S64 Standard &gt;50m,105.31 Round Signal All-Round Red Light 3nm</t>
  </si>
  <si>
    <t>85414045</t>
  </si>
  <si>
    <t>63146</t>
  </si>
  <si>
    <t>K2W S64 Standard &gt;50m, 105.32 Round Signal All-Round Green Light 3nm</t>
  </si>
  <si>
    <t>63148</t>
  </si>
  <si>
    <t>K2W S64 Standard &gt;50m, 105.33 Round Signal All-Round Yellow Light 3nm</t>
  </si>
  <si>
    <t>63150</t>
  </si>
  <si>
    <t>K2W S64 Standard &gt;50m, 105.30-180 Round Signal 180° White Light 3nm</t>
  </si>
  <si>
    <t>63152</t>
  </si>
  <si>
    <t>K2W S64 Standard &gt;50m, 105.31-180 Round Signal 180° Red Light 3nm</t>
  </si>
  <si>
    <t>63154</t>
  </si>
  <si>
    <t>K2W S64 Standard &gt;50m, 105.32-180 Round Signal 180° Green Light 3nm</t>
  </si>
  <si>
    <t>63156</t>
  </si>
  <si>
    <t>K2W S64 Standard &gt;50m, 105.33-180 Round Signal 180° Yellow Light 3nm</t>
  </si>
  <si>
    <t>63158</t>
  </si>
  <si>
    <t>K2W S64 Standard &gt;50m, 105.20 Round All-Round White Flashing</t>
  </si>
  <si>
    <t>63188</t>
  </si>
  <si>
    <t>K2W S64 130.31 Square Base Port Light 3nm, Vessels &gt;50m</t>
  </si>
  <si>
    <t>63190</t>
  </si>
  <si>
    <t>K2W S64 131.32 Square Base Starboard Light 3 nm, Vessels &gt;50m</t>
  </si>
  <si>
    <t>63192</t>
  </si>
  <si>
    <t>K2W S64 132.30 Square Base White Stern Light 3nm, Vessels &gt;50m</t>
  </si>
  <si>
    <t>63194</t>
  </si>
  <si>
    <t>K2W S64 132.31 Square Base Suez, Red Stern Light 3nm, Vessels &gt;50m</t>
  </si>
  <si>
    <t>63196</t>
  </si>
  <si>
    <t>K2W S64 132.33 Square Base Towing Yellow Stern Light 3nm, Vessels &gt;50m</t>
  </si>
  <si>
    <t>63198</t>
  </si>
  <si>
    <t>K2W S64 134.3 Square Base Masthead White Light 6nm, Vessels &gt;50m</t>
  </si>
  <si>
    <t>63200</t>
  </si>
  <si>
    <t>K2W S64 135.3 Square Base All-Round White 3nm, Vessels &gt;50m</t>
  </si>
  <si>
    <t>63202</t>
  </si>
  <si>
    <t>K2W S64 135.31 Square Base Signal All-Round Red Light 3nm, Vessels &gt;50m</t>
  </si>
  <si>
    <t>63204</t>
  </si>
  <si>
    <t>K2W S64 135.32 Square Base Signal All-Round Green Light 3nm, Vessels &gt;50m</t>
  </si>
  <si>
    <t>63206</t>
  </si>
  <si>
    <t>K2W S64 135.33 Square Base Signal All-Round Yellow Light 3nm, Vessels &gt;50m</t>
  </si>
  <si>
    <t>63208</t>
  </si>
  <si>
    <t>K2W S64 135.30-180 Square Base Signal 180° White Light 3nm, Vessels &gt;50m</t>
  </si>
  <si>
    <t>63210</t>
  </si>
  <si>
    <t>K2W S64 135.31-180Square Base Signal 180° Red Light 3nm, Vessels &gt;50m</t>
  </si>
  <si>
    <t>63212</t>
  </si>
  <si>
    <t>K2W S64 135.32-180Square Base Signal 180° Green Light 3nm, Vessels &gt;50m</t>
  </si>
  <si>
    <t>63214</t>
  </si>
  <si>
    <t>K2W S64 135.33-180Square Base Signal 180° Yellow Light 3nm, Vessels &gt;50m</t>
  </si>
  <si>
    <t>63216</t>
  </si>
  <si>
    <t>K2W S64 135.20 Square Base White All Round Flashing, Vessels &gt;50m</t>
  </si>
  <si>
    <t>63402</t>
  </si>
  <si>
    <t>K2W Bow/Stern Forward Facing Bracket, Aluminium</t>
  </si>
  <si>
    <t>63406</t>
  </si>
  <si>
    <t>K2W Starboard Forward Facing Bracket, Aluminium</t>
  </si>
  <si>
    <t>63410</t>
  </si>
  <si>
    <t>K2W Port Forward Facing Bracket, Aluminium</t>
  </si>
  <si>
    <t>63414</t>
  </si>
  <si>
    <t>K2W Mid Mast Bracket, Stainless Steel</t>
  </si>
  <si>
    <t>63418</t>
  </si>
  <si>
    <t>K2W Top Bracket - Stainless Steel</t>
  </si>
  <si>
    <t>64403</t>
  </si>
  <si>
    <t>Single Ash Yacht Block with Bow 8-10mm</t>
  </si>
  <si>
    <t>5060402492600</t>
  </si>
  <si>
    <t>64405</t>
  </si>
  <si>
    <t>Single Ash Yacht Block with Bow 10-12mm</t>
  </si>
  <si>
    <t>5060402492617</t>
  </si>
  <si>
    <t>64407</t>
  </si>
  <si>
    <t>Single Ash Yacht Block with Bow 12-14mm</t>
  </si>
  <si>
    <t>5060402492624</t>
  </si>
  <si>
    <t>64411</t>
  </si>
  <si>
    <t>Double Ash Yacht Block with Bow 8-10mm</t>
  </si>
  <si>
    <t>5060402492631</t>
  </si>
  <si>
    <t>64413</t>
  </si>
  <si>
    <t>Double Ash Yacht Block with Bow 10-12mm</t>
  </si>
  <si>
    <t>5060402492648</t>
  </si>
  <si>
    <t>64415</t>
  </si>
  <si>
    <t>Double Ash Yacht Block with Bow 12-14mm</t>
  </si>
  <si>
    <t>5060402492655</t>
  </si>
  <si>
    <t>64419</t>
  </si>
  <si>
    <t>Triple Ash Yacht Block with Bow 8-10mm</t>
  </si>
  <si>
    <t>5060402492662</t>
  </si>
  <si>
    <t>64421</t>
  </si>
  <si>
    <t>Triple Ash Yacht Block with Bow 10-12mm</t>
  </si>
  <si>
    <t>5060402492679</t>
  </si>
  <si>
    <t>64423</t>
  </si>
  <si>
    <t>Triple Ash Yacht Block with Bow 12-14mm</t>
  </si>
  <si>
    <t>5060402492686</t>
  </si>
  <si>
    <t>64427</t>
  </si>
  <si>
    <t>Single Ash Yacht Block with Bow &amp; Becket 8-10mm</t>
  </si>
  <si>
    <t>5060402492693</t>
  </si>
  <si>
    <t>64429</t>
  </si>
  <si>
    <t>Single Ash Yacht Block with Bow &amp; Becket 10-12mm</t>
  </si>
  <si>
    <t>5060402492709</t>
  </si>
  <si>
    <t>64431</t>
  </si>
  <si>
    <t>Single Ash Yacht Block with Bow &amp; Becket 12-14mm</t>
  </si>
  <si>
    <t>5060402492716</t>
  </si>
  <si>
    <t>64435</t>
  </si>
  <si>
    <t>Double Ash Yacht Block with Bow &amp; Becket 8-10mm</t>
  </si>
  <si>
    <t>5060402492723</t>
  </si>
  <si>
    <t>64437</t>
  </si>
  <si>
    <t>Double Ash Yacht Block with Bow &amp; Becket 10-12mm</t>
  </si>
  <si>
    <t>5060402492730</t>
  </si>
  <si>
    <t>64439</t>
  </si>
  <si>
    <t>Double Ash Yacht Block with Bow &amp; Becket 12-14mm</t>
  </si>
  <si>
    <t>5060402492747</t>
  </si>
  <si>
    <t>64443</t>
  </si>
  <si>
    <t>Triple Ash Yacht Block with Bow &amp; Becket 8-10mm</t>
  </si>
  <si>
    <t>5060402492754</t>
  </si>
  <si>
    <t>64445</t>
  </si>
  <si>
    <t>Triple Ash Yacht Block with Bow &amp; Becket 10-12mm</t>
  </si>
  <si>
    <t>5060402492761</t>
  </si>
  <si>
    <t>64447</t>
  </si>
  <si>
    <t>Triple Ash Yacht Block with Bow &amp; Becket 12-14mm</t>
  </si>
  <si>
    <t>5060402492778</t>
  </si>
  <si>
    <t>64451</t>
  </si>
  <si>
    <t>Single Ash Yacht Block with Swivel 8-10mm</t>
  </si>
  <si>
    <t>5060402492785</t>
  </si>
  <si>
    <t>64453</t>
  </si>
  <si>
    <t>Single Ash Yacht Block with Swivel 10-12mm</t>
  </si>
  <si>
    <t>5060402492792</t>
  </si>
  <si>
    <t>64455</t>
  </si>
  <si>
    <t>Single Ash Yacht Block with Swivel 12-14mm</t>
  </si>
  <si>
    <t>5060402492808</t>
  </si>
  <si>
    <t>64459</t>
  </si>
  <si>
    <t>Double Ash Yacht Block with Swivel 8-10mm</t>
  </si>
  <si>
    <t>5060402492815</t>
  </si>
  <si>
    <t>64461</t>
  </si>
  <si>
    <t>Double Ash Yacht Block with Swivel 10-12mm</t>
  </si>
  <si>
    <t>5060402492822</t>
  </si>
  <si>
    <t>64463</t>
  </si>
  <si>
    <t>Double Ash Yacht Block with Swivel 12-14mm</t>
  </si>
  <si>
    <t>5060402492839</t>
  </si>
  <si>
    <t>64467</t>
  </si>
  <si>
    <t>Triple Ash Yacht Block with Swivel 8-10mm</t>
  </si>
  <si>
    <t>5060402492846</t>
  </si>
  <si>
    <t>64469</t>
  </si>
  <si>
    <t>Triple Ash Yacht Block with Swivel 10-12mm</t>
  </si>
  <si>
    <t>5060402492853</t>
  </si>
  <si>
    <t>64471</t>
  </si>
  <si>
    <t>Triple Ash Yacht Block with Swivel 12-14mm</t>
  </si>
  <si>
    <t>5060402492860</t>
  </si>
  <si>
    <t>64475</t>
  </si>
  <si>
    <t>Single Ash Yacht Block with Swivel &amp; Becket 8-10mm</t>
  </si>
  <si>
    <t>5060402492877</t>
  </si>
  <si>
    <t>64477</t>
  </si>
  <si>
    <t>Single Ash Yacht block with Swivel &amp; Becket 10-12mm</t>
  </si>
  <si>
    <t>5060402492884</t>
  </si>
  <si>
    <t>64479</t>
  </si>
  <si>
    <t>Single Ash Yacht Block with Swivel &amp; Becket 12-14mm</t>
  </si>
  <si>
    <t>5060402492891</t>
  </si>
  <si>
    <t>64483</t>
  </si>
  <si>
    <t>Double Ash Yacht Block with Swivel &amp; Becket 8-10mm</t>
  </si>
  <si>
    <t>5060402492907</t>
  </si>
  <si>
    <t>64485</t>
  </si>
  <si>
    <t>Double Ash Yacht Block with Swivel &amp; Becket 10-12mm</t>
  </si>
  <si>
    <t>5060402492914</t>
  </si>
  <si>
    <t>64487</t>
  </si>
  <si>
    <t>Double Ash Yacht Block with Swivel &amp; Becket 12-14mm</t>
  </si>
  <si>
    <t>5060402492921</t>
  </si>
  <si>
    <t>64491</t>
  </si>
  <si>
    <t>Triple Ash YachtBlock with Swivel &amp; Becket 8-10mm</t>
  </si>
  <si>
    <t>5060402492938</t>
  </si>
  <si>
    <t>64493</t>
  </si>
  <si>
    <t>Triple Ash Yacht Block with Swivel &amp; Becket 10-12mm</t>
  </si>
  <si>
    <t>5060402492945</t>
  </si>
  <si>
    <t>64495</t>
  </si>
  <si>
    <t>Triple Ash Yacht Block with Swivel &amp; Becket 12-14mm</t>
  </si>
  <si>
    <t>5060402492952</t>
  </si>
  <si>
    <t>64499</t>
  </si>
  <si>
    <t>Ash Fiddle Yacht Block with Bow 10-12mm</t>
  </si>
  <si>
    <t>5060402492969</t>
  </si>
  <si>
    <t>64501</t>
  </si>
  <si>
    <t>Ash Fiddle Yacht Block with Bow 12-14mm</t>
  </si>
  <si>
    <t>5060402492976</t>
  </si>
  <si>
    <t>64505</t>
  </si>
  <si>
    <t>Ash Fiddle Yacht Block with Becket 10-12mm</t>
  </si>
  <si>
    <t>5060402492983</t>
  </si>
  <si>
    <t>64507</t>
  </si>
  <si>
    <t>Ash Fiddle Yacht Block with Becket 12-14mm</t>
  </si>
  <si>
    <t>5060402492990</t>
  </si>
  <si>
    <t>64511</t>
  </si>
  <si>
    <t>Tall Ship Single Ash Block with Bow 8-10mm (TS)</t>
  </si>
  <si>
    <t>5060402493003</t>
  </si>
  <si>
    <t>64513</t>
  </si>
  <si>
    <t>Tall Ship Single Ash Block with Bow 12-14mm</t>
  </si>
  <si>
    <t>5060402493010</t>
  </si>
  <si>
    <t>64515</t>
  </si>
  <si>
    <t>Tall Ship Single Ash Block with Bow 16-18mm</t>
  </si>
  <si>
    <t>5060402493027</t>
  </si>
  <si>
    <t>64517</t>
  </si>
  <si>
    <t>Tall Ship Single Ash Block with Bow 20-22mm</t>
  </si>
  <si>
    <t>5060402493034</t>
  </si>
  <si>
    <t>64519</t>
  </si>
  <si>
    <t>Tall Ship Single Ash Block with Bow 24-26mm</t>
  </si>
  <si>
    <t>5060402493041</t>
  </si>
  <si>
    <t>64523</t>
  </si>
  <si>
    <t>Tall Ship Double Ash Block with Bow 8-10mm</t>
  </si>
  <si>
    <t>5060402493058</t>
  </si>
  <si>
    <t>64525</t>
  </si>
  <si>
    <t>Tall Ship Double Ash Block with Bow 12-14mm</t>
  </si>
  <si>
    <t>5060402493065</t>
  </si>
  <si>
    <t>64527</t>
  </si>
  <si>
    <t>Tall Ship Double Ash Block with Bow 16-18mm</t>
  </si>
  <si>
    <t>5060402493072</t>
  </si>
  <si>
    <t>64529</t>
  </si>
  <si>
    <t>Tall Ship Double Ash Block with Bow 20-22mm</t>
  </si>
  <si>
    <t>5060402493089</t>
  </si>
  <si>
    <t>64531</t>
  </si>
  <si>
    <t>Tall Ship Double Ash Block with Bow 24-26mm</t>
  </si>
  <si>
    <t>5060402493096</t>
  </si>
  <si>
    <t>64535</t>
  </si>
  <si>
    <t>Tall Ship Triple Ash Block with Bow 8-10mm</t>
  </si>
  <si>
    <t>5060402493102</t>
  </si>
  <si>
    <t>64537</t>
  </si>
  <si>
    <t>Tall Ship Triple Ash Block with Bow 12-14mm</t>
  </si>
  <si>
    <t>5060402493119</t>
  </si>
  <si>
    <t>64539</t>
  </si>
  <si>
    <t>Tall Ship Triple Ash Block with Bow 16-18mm</t>
  </si>
  <si>
    <t>5060402493126</t>
  </si>
  <si>
    <t>64541</t>
  </si>
  <si>
    <t>Tall Ship Triple Ash Block with Bow 20-22mm</t>
  </si>
  <si>
    <t>5060402493133</t>
  </si>
  <si>
    <t>64543</t>
  </si>
  <si>
    <t>Tall Ship Triple Ash Block with Bow 24-26mm</t>
  </si>
  <si>
    <t>5060402493140</t>
  </si>
  <si>
    <t>64547</t>
  </si>
  <si>
    <t>Tall Ship Single Ash Block with Bow &amp; Becket 8-10mm</t>
  </si>
  <si>
    <t>5060402493157</t>
  </si>
  <si>
    <t>64549</t>
  </si>
  <si>
    <t>Tall Ship Single Ash Block with Bow &amp; Becket 12-14mm</t>
  </si>
  <si>
    <t>5060402493164</t>
  </si>
  <si>
    <t>64551</t>
  </si>
  <si>
    <t>Tall Ship Single Ash Block with Bow &amp; Becket 16-18mm</t>
  </si>
  <si>
    <t>5060402493171</t>
  </si>
  <si>
    <t>64553</t>
  </si>
  <si>
    <t>Tall Ship Single Ash Block with Bow &amp; Becket 20-22mm</t>
  </si>
  <si>
    <t>5060402493188</t>
  </si>
  <si>
    <t>64555</t>
  </si>
  <si>
    <t>Tall Ship Single Ash Block with Bow &amp; Becket 24-26mm</t>
  </si>
  <si>
    <t>5060402493195</t>
  </si>
  <si>
    <t>64559</t>
  </si>
  <si>
    <t>Tall Ship Double Ash Block with Bow &amp; Becket 8-10mm</t>
  </si>
  <si>
    <t>5060402493201</t>
  </si>
  <si>
    <t>64561</t>
  </si>
  <si>
    <t>Tall Ship Double Ash Block with Bow &amp; Becket 12-14mm</t>
  </si>
  <si>
    <t>5060402493218</t>
  </si>
  <si>
    <t>64563</t>
  </si>
  <si>
    <t>Tall Ship Double Ash Block with Bow &amp; Becket 16-18mm</t>
  </si>
  <si>
    <t>5060402493225</t>
  </si>
  <si>
    <t>64565</t>
  </si>
  <si>
    <t>Tall Ship Double Ash Block with Bow &amp; Becket 20-22mm</t>
  </si>
  <si>
    <t>5060402493232</t>
  </si>
  <si>
    <t>64567</t>
  </si>
  <si>
    <t>Tall Ship Double Ash Block with Bow &amp; Becket 24-26mm</t>
  </si>
  <si>
    <t>5060402493249</t>
  </si>
  <si>
    <t>64571</t>
  </si>
  <si>
    <t>Tall Ship Triple Ash Block with Bow &amp; Becket 8-10mm</t>
  </si>
  <si>
    <t>5060402493256</t>
  </si>
  <si>
    <t>64573</t>
  </si>
  <si>
    <t>Tall Ship Triple Ash Block with Bow &amp; Becket 12-14mm</t>
  </si>
  <si>
    <t>5060402493263</t>
  </si>
  <si>
    <t>64575</t>
  </si>
  <si>
    <t>Tall Ship Triple Ash Block with Bow &amp; Becket 16-18mm</t>
  </si>
  <si>
    <t>5060402493270</t>
  </si>
  <si>
    <t>64577</t>
  </si>
  <si>
    <t>Tall Ship Triple Ash Block with Bow &amp; Becket 20-22mm</t>
  </si>
  <si>
    <t>5060402493287</t>
  </si>
  <si>
    <t>64579</t>
  </si>
  <si>
    <t>Tall Ship Triple Ash Block with Bow &amp; Becket 24-26mm</t>
  </si>
  <si>
    <t>5060402493294</t>
  </si>
  <si>
    <t>64583</t>
  </si>
  <si>
    <t>Tall Ship Single Ash Block with Swivel 8-10mm</t>
  </si>
  <si>
    <t>5060402493300</t>
  </si>
  <si>
    <t>64585</t>
  </si>
  <si>
    <t>Tall Ship Single Ash Block with Swivel 12-14mm</t>
  </si>
  <si>
    <t>5060402493317</t>
  </si>
  <si>
    <t>64587</t>
  </si>
  <si>
    <t>Tall Ship Single Ash Block with Swivel 16-18mm</t>
  </si>
  <si>
    <t>5060402493324</t>
  </si>
  <si>
    <t>64589</t>
  </si>
  <si>
    <t>Tall Ship Single Ash Block with Swivel 20-22mm</t>
  </si>
  <si>
    <t>5060402493331</t>
  </si>
  <si>
    <t>64591</t>
  </si>
  <si>
    <t>Tall Ship Single Ash Block with Swivel 24-26mm</t>
  </si>
  <si>
    <t>5060402493348</t>
  </si>
  <si>
    <t>64595</t>
  </si>
  <si>
    <t>Tall Ship Double Ash Block with Swivel 8-10mm</t>
  </si>
  <si>
    <t>5060402493355</t>
  </si>
  <si>
    <t>64597</t>
  </si>
  <si>
    <t>Tall Ship Double Ash Block with Swivel 12-14mm</t>
  </si>
  <si>
    <t>5060402493362</t>
  </si>
  <si>
    <t>64599</t>
  </si>
  <si>
    <t>Tall Ship Double Ash Block with Swivel 16-18mm</t>
  </si>
  <si>
    <t>5060402493379</t>
  </si>
  <si>
    <t>64601</t>
  </si>
  <si>
    <t>Tall Ship Double Ash Block with Swivel 20-22mm</t>
  </si>
  <si>
    <t>5060402493386</t>
  </si>
  <si>
    <t>64603</t>
  </si>
  <si>
    <t>Tall Ship Double Ash Block with Swivel 24-26mm</t>
  </si>
  <si>
    <t>5060402493393</t>
  </si>
  <si>
    <t>64607</t>
  </si>
  <si>
    <t>Tall Ship Triple Ash Block with Swivel 12-14mm</t>
  </si>
  <si>
    <t>5060402493409</t>
  </si>
  <si>
    <t>64609</t>
  </si>
  <si>
    <t>Tall Ship Triple Ash Block with Swivel 16-18mm</t>
  </si>
  <si>
    <t>5060402493416</t>
  </si>
  <si>
    <t>64611</t>
  </si>
  <si>
    <t>Tall Ship Triple Ash Block with Swivel 20-22mm</t>
  </si>
  <si>
    <t>5060402493423</t>
  </si>
  <si>
    <t>64613</t>
  </si>
  <si>
    <t>Tall Ship Triple Ash Block with Swivel 24-26mm</t>
  </si>
  <si>
    <t>5060402493430</t>
  </si>
  <si>
    <t>64617</t>
  </si>
  <si>
    <t>Tall Ship Single Ash Block with Swivel &amp; Becket 8-10mm</t>
  </si>
  <si>
    <t>5060402493447</t>
  </si>
  <si>
    <t>64619</t>
  </si>
  <si>
    <t>Tall Ship Single Ash Block with Swivel &amp; Becket 12-14mm</t>
  </si>
  <si>
    <t>5060402493454</t>
  </si>
  <si>
    <t>64621</t>
  </si>
  <si>
    <t>Tall Ship Single Ash Block with Swivel &amp; becket 16-18mm</t>
  </si>
  <si>
    <t>5060402493461</t>
  </si>
  <si>
    <t>64623</t>
  </si>
  <si>
    <t>Tall Ship Single Ash Block with Swivel &amp; Becket 20-22mm</t>
  </si>
  <si>
    <t>5060402493478</t>
  </si>
  <si>
    <t>64625</t>
  </si>
  <si>
    <t>Tall Ship Single Ash Block with Swivel &amp; Becket 24-26mm</t>
  </si>
  <si>
    <t>5060402493485</t>
  </si>
  <si>
    <t>64629</t>
  </si>
  <si>
    <t>Tall Ship Double Ash Block with Swivel &amp; Becket 8-10mm</t>
  </si>
  <si>
    <t>5060402493492</t>
  </si>
  <si>
    <t>64631</t>
  </si>
  <si>
    <t>Tall Ship Double Ash Block with Swivel &amp; Becket 12-14mm</t>
  </si>
  <si>
    <t>5060402493508</t>
  </si>
  <si>
    <t>64633</t>
  </si>
  <si>
    <t>Tall Ship Double Ash Block with Swivel &amp; Becket 16-18mm</t>
  </si>
  <si>
    <t>5060402493515</t>
  </si>
  <si>
    <t>64635</t>
  </si>
  <si>
    <t>Tall Ship Double Ash Block with Swivel &amp; Becket 20-22mm</t>
  </si>
  <si>
    <t>5060402493522</t>
  </si>
  <si>
    <t>64637</t>
  </si>
  <si>
    <t>Tall Ship Double Ash Block with Swivel &amp; Becket 24-26mm</t>
  </si>
  <si>
    <t>5060402493539</t>
  </si>
  <si>
    <t>64641</t>
  </si>
  <si>
    <t>Tall Ship Triple Ash Block with Swivel &amp; Becket 12-14mm</t>
  </si>
  <si>
    <t>5060402493546</t>
  </si>
  <si>
    <t>64643</t>
  </si>
  <si>
    <t>Tall Ship Triple Ash Block with Swivel &amp; Becket 16-18mm</t>
  </si>
  <si>
    <t>5060402493553</t>
  </si>
  <si>
    <t>64645</t>
  </si>
  <si>
    <t>Tall Ship Triple Ash Block with Swivel &amp; Becket 20-22mm</t>
  </si>
  <si>
    <t>5060402493560</t>
  </si>
  <si>
    <t>64647</t>
  </si>
  <si>
    <t>Tall Ship Triple Ash Block with Swivel &amp; Becket 24-26mm</t>
  </si>
  <si>
    <t>5060402493577</t>
  </si>
  <si>
    <t>64651</t>
  </si>
  <si>
    <t>Tall Ship Ash Fiddle Block with Bow 12-14mm</t>
  </si>
  <si>
    <t>5060402493584</t>
  </si>
  <si>
    <t>64653</t>
  </si>
  <si>
    <t>Tall Ship Ash Fiddle Block with Bow 16-18mm</t>
  </si>
  <si>
    <t>5060402493591</t>
  </si>
  <si>
    <t>64655</t>
  </si>
  <si>
    <t>Tall Ship Ash Fiddle Block with Bow 20-22mm</t>
  </si>
  <si>
    <t>5060402493607</t>
  </si>
  <si>
    <t>64659</t>
  </si>
  <si>
    <t>Tall Ship Ash Fiddle Block with Becket 12-14mm</t>
  </si>
  <si>
    <t>5060402493614</t>
  </si>
  <si>
    <t>64661</t>
  </si>
  <si>
    <t>Tall Ship Ash Fiddle Block with Becket 16-18mm</t>
  </si>
  <si>
    <t>5060402493621</t>
  </si>
  <si>
    <t>64663</t>
  </si>
  <si>
    <t>Tall Ship Ash Fiddle Block with Becket 20-22mm</t>
  </si>
  <si>
    <t>5060402493638</t>
  </si>
  <si>
    <t>64667</t>
  </si>
  <si>
    <t>Tall Ship Ash Snatch Block 12-14mm</t>
  </si>
  <si>
    <t>5060402493645</t>
  </si>
  <si>
    <t>64669</t>
  </si>
  <si>
    <t>Tall Ship Ash Snatch Block 16-18mm</t>
  </si>
  <si>
    <t>5060402493652</t>
  </si>
  <si>
    <t>64671</t>
  </si>
  <si>
    <t>Tall Ship Ash Snatch Block 20-22mm</t>
  </si>
  <si>
    <t>5060402493669</t>
  </si>
  <si>
    <t>64673</t>
  </si>
  <si>
    <t>Tall Ship Ash Snatch Block 24-26mm</t>
  </si>
  <si>
    <t>5060402493676</t>
  </si>
  <si>
    <t>64677</t>
  </si>
  <si>
    <t>Tall Ship Ash Single Strop Block 8-10mm</t>
  </si>
  <si>
    <t>5060402493683</t>
  </si>
  <si>
    <t>64679</t>
  </si>
  <si>
    <t>Tall Ship Ash Single Strop Block 12-14mm</t>
  </si>
  <si>
    <t>5060402493690</t>
  </si>
  <si>
    <t>64681</t>
  </si>
  <si>
    <t>Tall Ship Ash Single Strop Block 16-18mm</t>
  </si>
  <si>
    <t>5060402493706</t>
  </si>
  <si>
    <t>64683</t>
  </si>
  <si>
    <t>Tall Ship Ash Single Strop Block 20-22mm</t>
  </si>
  <si>
    <t>5060402493713</t>
  </si>
  <si>
    <t>64685</t>
  </si>
  <si>
    <t>Tall Ship Ash Single Strop Block 24-26mm</t>
  </si>
  <si>
    <t>5060402493720</t>
  </si>
  <si>
    <t>64689</t>
  </si>
  <si>
    <t>Tall Ship Ash Double Strop Block 8-10mm</t>
  </si>
  <si>
    <t>5060402493737</t>
  </si>
  <si>
    <t>64691</t>
  </si>
  <si>
    <t>Tall Ship Ash Double Strop Block 12-14mm</t>
  </si>
  <si>
    <t>5060402493744</t>
  </si>
  <si>
    <t>64693</t>
  </si>
  <si>
    <t>Tall Ship Ash Double Strop Block 16-18mm</t>
  </si>
  <si>
    <t>5060402493751</t>
  </si>
  <si>
    <t>64695</t>
  </si>
  <si>
    <t>Tall Ship Ash Double Strop Block 20-22mm</t>
  </si>
  <si>
    <t>5060402493768</t>
  </si>
  <si>
    <t>65000</t>
  </si>
  <si>
    <t>Fortess Anchor Banner 135 x 90cm</t>
  </si>
  <si>
    <t>65007</t>
  </si>
  <si>
    <t>FX-7 Fortress 4 lb  Boats 16-27'</t>
  </si>
  <si>
    <t>647124120070</t>
  </si>
  <si>
    <t>73160000</t>
  </si>
  <si>
    <t>65009</t>
  </si>
  <si>
    <t>FX-11 Fortress 7 lb Boats 28-32'</t>
  </si>
  <si>
    <t>647124120117</t>
  </si>
  <si>
    <t>65011</t>
  </si>
  <si>
    <t>FX-16 Fortress 10 lb Boats 33-38'</t>
  </si>
  <si>
    <t>647124120162</t>
  </si>
  <si>
    <t>65013</t>
  </si>
  <si>
    <t>FX-23 Fortress 15 lb Boats 39-45'</t>
  </si>
  <si>
    <t>647124120230</t>
  </si>
  <si>
    <t>65015</t>
  </si>
  <si>
    <t>FX-37 Fortress 21 lb Boats 46-51'</t>
  </si>
  <si>
    <t>647124120377</t>
  </si>
  <si>
    <t>65017</t>
  </si>
  <si>
    <t>FX-55 Fortress 32 lb Boats 52-58'</t>
  </si>
  <si>
    <t>647124120551</t>
  </si>
  <si>
    <t>65019</t>
  </si>
  <si>
    <t>FX-85 Fortress 47 lb Boats 59-68'</t>
  </si>
  <si>
    <t>647124120858</t>
  </si>
  <si>
    <t>65021</t>
  </si>
  <si>
    <t>FX-115 Fortress 60 lb Boats 69-89'</t>
  </si>
  <si>
    <t>65023</t>
  </si>
  <si>
    <t>FX-125 Fortress 69 lb Boats 90-150'</t>
  </si>
  <si>
    <t>647124121251</t>
  </si>
  <si>
    <t>65028</t>
  </si>
  <si>
    <t>FX-7 System - Anchor, Rope, Chain &amp; Shackle</t>
  </si>
  <si>
    <t>65030</t>
  </si>
  <si>
    <t>FX-11 System - Anchor, Rope, Chain &amp; Shackle</t>
  </si>
  <si>
    <t>65034</t>
  </si>
  <si>
    <t>FX-7 Stowaway Bag</t>
  </si>
  <si>
    <t>647124560074</t>
  </si>
  <si>
    <t>65036</t>
  </si>
  <si>
    <t>FX-11 Stowaway Bag</t>
  </si>
  <si>
    <t>647124560111</t>
  </si>
  <si>
    <t>65038</t>
  </si>
  <si>
    <t>FX-16 Stowaway Bag</t>
  </si>
  <si>
    <t>647124560166</t>
  </si>
  <si>
    <t>65040</t>
  </si>
  <si>
    <t>FX-23 Stowaway Bag</t>
  </si>
  <si>
    <t>647124560234</t>
  </si>
  <si>
    <t>65042</t>
  </si>
  <si>
    <t>FX-37 Stowaway Bag</t>
  </si>
  <si>
    <t>647124560371</t>
  </si>
  <si>
    <t>65044</t>
  </si>
  <si>
    <t>FX-55 Stowaway Bag</t>
  </si>
  <si>
    <t>647124560555</t>
  </si>
  <si>
    <t>65046</t>
  </si>
  <si>
    <t>FX-85 Stowaway Bag</t>
  </si>
  <si>
    <t>647124560852</t>
  </si>
  <si>
    <t>65048</t>
  </si>
  <si>
    <t>FX-125 Stowaway Bag</t>
  </si>
  <si>
    <t>647124561255</t>
  </si>
  <si>
    <t>65057</t>
  </si>
  <si>
    <t>G-5 Guardian 2.5 lb Boats12-16'</t>
  </si>
  <si>
    <t>647124340058</t>
  </si>
  <si>
    <t>65059</t>
  </si>
  <si>
    <t>G-7 Guardian 3 lb Boats 17-22'</t>
  </si>
  <si>
    <t>647124340072</t>
  </si>
  <si>
    <t>65061</t>
  </si>
  <si>
    <t>G-11 Guardian 5 lb Boats  23-27'</t>
  </si>
  <si>
    <t>647124340119</t>
  </si>
  <si>
    <t>65063</t>
  </si>
  <si>
    <t>G-16 Guardian 8 lb Boats  28-33'</t>
  </si>
  <si>
    <t>647124340164</t>
  </si>
  <si>
    <t>65065</t>
  </si>
  <si>
    <t>G-23 Guardian 13 lb Boats  34-41'</t>
  </si>
  <si>
    <t>647124340232</t>
  </si>
  <si>
    <t>65067</t>
  </si>
  <si>
    <t>G-37 Guardian 18 lb Boats 42-47'</t>
  </si>
  <si>
    <t>647124340379</t>
  </si>
  <si>
    <t>65069</t>
  </si>
  <si>
    <t>G-55 Guardian 29 lb Boats 48-53'</t>
  </si>
  <si>
    <t>647124340553</t>
  </si>
  <si>
    <t>65071</t>
  </si>
  <si>
    <t>G-85 Guardian 42 lb Boats 54-62'</t>
  </si>
  <si>
    <t>647124340850</t>
  </si>
  <si>
    <t>65073</t>
  </si>
  <si>
    <t>G-125 Guardian 65 lb Boats 63-72'</t>
  </si>
  <si>
    <t>647124341253</t>
  </si>
  <si>
    <t>65077</t>
  </si>
  <si>
    <t>C5-A Commando Anchoring Boats up to 16'</t>
  </si>
  <si>
    <t>647124910053</t>
  </si>
  <si>
    <t>65081</t>
  </si>
  <si>
    <t>G-7 Stowaway Bag</t>
  </si>
  <si>
    <t>647124780076</t>
  </si>
  <si>
    <t>65083</t>
  </si>
  <si>
    <t>G-11 Stowaway Bag</t>
  </si>
  <si>
    <t>647124780113</t>
  </si>
  <si>
    <t>65085</t>
  </si>
  <si>
    <t>G-16 Stowaway Bag</t>
  </si>
  <si>
    <t>647124780168</t>
  </si>
  <si>
    <t>65087</t>
  </si>
  <si>
    <t>G-23 Stowaway Bag</t>
  </si>
  <si>
    <t>647124780236</t>
  </si>
  <si>
    <t>65089</t>
  </si>
  <si>
    <t>G-37 Stowaway Bag</t>
  </si>
  <si>
    <t>647124780373</t>
  </si>
  <si>
    <t>65091</t>
  </si>
  <si>
    <t>G-55 Stowaway Bag</t>
  </si>
  <si>
    <t>647124780557</t>
  </si>
  <si>
    <t>65093</t>
  </si>
  <si>
    <t>G-85 Stowaway Bag</t>
  </si>
  <si>
    <t>647124780854</t>
  </si>
  <si>
    <t>65095</t>
  </si>
  <si>
    <t>G-125 Stowaway Bag</t>
  </si>
  <si>
    <t>647124781257</t>
  </si>
  <si>
    <t>65112.1</t>
  </si>
  <si>
    <t>Spare FX-7 Shank</t>
  </si>
  <si>
    <t>65112.2</t>
  </si>
  <si>
    <t>Spare FX-7 Fluke</t>
  </si>
  <si>
    <t>65112.3</t>
  </si>
  <si>
    <t>Spare FX-7 Crown</t>
  </si>
  <si>
    <t>65112.4</t>
  </si>
  <si>
    <t>Spare FX-7 Stock</t>
  </si>
  <si>
    <t>65112.5</t>
  </si>
  <si>
    <t>Spare FX-7 Clip</t>
  </si>
  <si>
    <t>65112.6</t>
  </si>
  <si>
    <t>Spare FX-7 Mudpalms</t>
  </si>
  <si>
    <t>65114.1</t>
  </si>
  <si>
    <t>Spare FX-11 Shank</t>
  </si>
  <si>
    <t>65114.2</t>
  </si>
  <si>
    <t>Spare FX-11 Fluke</t>
  </si>
  <si>
    <t>65114.3</t>
  </si>
  <si>
    <t>Spare FX-11 Crown</t>
  </si>
  <si>
    <t>65114.4</t>
  </si>
  <si>
    <t>Spare FX-11 Stock</t>
  </si>
  <si>
    <t>65114.5</t>
  </si>
  <si>
    <t>Spare FX-11 Clip</t>
  </si>
  <si>
    <t>65114.6</t>
  </si>
  <si>
    <t>Spare FX-11 Mudpalms</t>
  </si>
  <si>
    <t>65116.1</t>
  </si>
  <si>
    <t>Spare FX-16 Shank</t>
  </si>
  <si>
    <t>65116.2</t>
  </si>
  <si>
    <t>Spare FX-16 Fluke</t>
  </si>
  <si>
    <t>65116.3</t>
  </si>
  <si>
    <t>Spare FX-16 Crown</t>
  </si>
  <si>
    <t>65116.4</t>
  </si>
  <si>
    <t>Spare FX-16 Stock</t>
  </si>
  <si>
    <t>65116.5</t>
  </si>
  <si>
    <t>Spare FX-16 Clip</t>
  </si>
  <si>
    <t>65116.6</t>
  </si>
  <si>
    <t>Spare FX-16 Mudpalms</t>
  </si>
  <si>
    <t>65118.1</t>
  </si>
  <si>
    <t>Spare FX-23 Shank</t>
  </si>
  <si>
    <t>65118.2</t>
  </si>
  <si>
    <t>Spare FX-23 Fluke</t>
  </si>
  <si>
    <t>65118.3</t>
  </si>
  <si>
    <t>Spare FX-23 Crown</t>
  </si>
  <si>
    <t>65118.4</t>
  </si>
  <si>
    <t>Spare FX-23 Stock</t>
  </si>
  <si>
    <t>65118.5</t>
  </si>
  <si>
    <t>Spare FX-23 Clip</t>
  </si>
  <si>
    <t>65118.6</t>
  </si>
  <si>
    <t>Spare FX-23 Mudpalms</t>
  </si>
  <si>
    <t>65120.1</t>
  </si>
  <si>
    <t>Spare FX-37 Shank</t>
  </si>
  <si>
    <t>65120.2</t>
  </si>
  <si>
    <t>Spare FX-37 Fluke</t>
  </si>
  <si>
    <t>65120.3</t>
  </si>
  <si>
    <t>Spare FX-37 Crown</t>
  </si>
  <si>
    <t>65120.4</t>
  </si>
  <si>
    <t>Spare FX-37 Stock</t>
  </si>
  <si>
    <t>65120.5</t>
  </si>
  <si>
    <t>Spare FX-37 Clip</t>
  </si>
  <si>
    <t>65120.6</t>
  </si>
  <si>
    <t>Spare FX-37 Mudpalms</t>
  </si>
  <si>
    <t>65122.1</t>
  </si>
  <si>
    <t>Spare FX-55 Shank</t>
  </si>
  <si>
    <t>65122.2</t>
  </si>
  <si>
    <t>Spare FX-55 Fluke</t>
  </si>
  <si>
    <t>65122.3</t>
  </si>
  <si>
    <t>Spare FX-55 Crown</t>
  </si>
  <si>
    <t>65122.4</t>
  </si>
  <si>
    <t>Spare FX-55 Stock</t>
  </si>
  <si>
    <t>65122.5</t>
  </si>
  <si>
    <t>Spare FX-55 Clip</t>
  </si>
  <si>
    <t>65122.6</t>
  </si>
  <si>
    <t>Spare FX-55 Mudpalms</t>
  </si>
  <si>
    <t>65124.1</t>
  </si>
  <si>
    <t>Spare FX-85 Shank</t>
  </si>
  <si>
    <t>65124.2</t>
  </si>
  <si>
    <t>Spare FX-85 Fluke</t>
  </si>
  <si>
    <t>65124.3</t>
  </si>
  <si>
    <t>Spare FX-85 Crown</t>
  </si>
  <si>
    <t>65124.4</t>
  </si>
  <si>
    <t>Spare FX-85 Stock</t>
  </si>
  <si>
    <t>65124.5</t>
  </si>
  <si>
    <t>Spare FX-85 Clip</t>
  </si>
  <si>
    <t>65124.6</t>
  </si>
  <si>
    <t>Spare FX-85 Mudpalms</t>
  </si>
  <si>
    <t>65126.1</t>
  </si>
  <si>
    <t>Spare FX-125 Shank</t>
  </si>
  <si>
    <t>65126.2</t>
  </si>
  <si>
    <t>Spare FX-125 Fluke</t>
  </si>
  <si>
    <t>65126.3</t>
  </si>
  <si>
    <t>Spare FX-125 Crown</t>
  </si>
  <si>
    <t>65126.4</t>
  </si>
  <si>
    <t>Spare FX-125 Stock</t>
  </si>
  <si>
    <t>65126.5</t>
  </si>
  <si>
    <t>Spare FX-125 Clip</t>
  </si>
  <si>
    <t>65126.6</t>
  </si>
  <si>
    <t>Spare FX-125 Mudpalms</t>
  </si>
  <si>
    <t>65132.5</t>
  </si>
  <si>
    <t>Spare G-5 Mudpalms</t>
  </si>
  <si>
    <t>65251</t>
  </si>
  <si>
    <t>Point of Sale Counter Top (Free with 12 chain marking sets)</t>
  </si>
  <si>
    <t>5061011212306</t>
  </si>
  <si>
    <t>65252</t>
  </si>
  <si>
    <t>Anchoright 6mm Chain - 4 Colours &amp; Guide Plate</t>
  </si>
  <si>
    <t>65253</t>
  </si>
  <si>
    <t>Anchoright 6mm Chain - 6 Colours &amp; Guide Plate</t>
  </si>
  <si>
    <t>65254</t>
  </si>
  <si>
    <t>Anchoright 6mm Chain - 8 Colours &amp; Guide Plate</t>
  </si>
  <si>
    <t>65257</t>
  </si>
  <si>
    <t>Anchoright 8mm Chain Marking Set - 4 Colours &amp; Guide Plate</t>
  </si>
  <si>
    <t>5061011210913</t>
  </si>
  <si>
    <t>65260</t>
  </si>
  <si>
    <t>Anchoright 8mm Chain Marking Set - 6 Colours &amp; Guide Plate</t>
  </si>
  <si>
    <t>5061011211118</t>
  </si>
  <si>
    <t>65264</t>
  </si>
  <si>
    <t>Anchoright 8mm Chain Marking Set - 8 Colours &amp; Guide Plate</t>
  </si>
  <si>
    <t>5061011211316</t>
  </si>
  <si>
    <t>65268</t>
  </si>
  <si>
    <t>Anchoright 8mm Chain Marking Set - 10 Colours &amp; Guide Plate</t>
  </si>
  <si>
    <t>5061011211514</t>
  </si>
  <si>
    <t>65279</t>
  </si>
  <si>
    <t>Anchoright Five 8mm Red Chain Markers</t>
  </si>
  <si>
    <t>5061011210111</t>
  </si>
  <si>
    <t>65280</t>
  </si>
  <si>
    <t>Anchoright Five 8mm Yellow Chain Markers</t>
  </si>
  <si>
    <t>5061011210142</t>
  </si>
  <si>
    <t>65281</t>
  </si>
  <si>
    <t>Anchoright Five 8mm Light Blue Chain Markers</t>
  </si>
  <si>
    <t>5061011210166</t>
  </si>
  <si>
    <t>65282</t>
  </si>
  <si>
    <t>Anchoright Five 8mm White Chain Markers</t>
  </si>
  <si>
    <t>5061011210135</t>
  </si>
  <si>
    <t>65283</t>
  </si>
  <si>
    <t>Anchoright Five 8mm Green Chain Markers</t>
  </si>
  <si>
    <t>5061011210197</t>
  </si>
  <si>
    <t>65284</t>
  </si>
  <si>
    <t>Anchoright Five 8mm Pink Chain Markers</t>
  </si>
  <si>
    <t>5061011210241</t>
  </si>
  <si>
    <t>65309</t>
  </si>
  <si>
    <t>Anchoright 10mm Chain Marking Set - 4 Colours &amp; Guide Plate</t>
  </si>
  <si>
    <t>5061011210920</t>
  </si>
  <si>
    <t>65311</t>
  </si>
  <si>
    <t>Anchoright 10mm Chain Marking Set - 6 Colours &amp; Guide Plate</t>
  </si>
  <si>
    <t>5061011211125</t>
  </si>
  <si>
    <t>65315</t>
  </si>
  <si>
    <t>Anchoright 10mm Chain Marking Set - 8 Colours &amp; Guide Plate</t>
  </si>
  <si>
    <t>5061011211323</t>
  </si>
  <si>
    <t>65319</t>
  </si>
  <si>
    <t>Anchoright 10mm Chain Marking Set - 10 Colours &amp; Guide Plate</t>
  </si>
  <si>
    <t>5061011211521</t>
  </si>
  <si>
    <t>65328</t>
  </si>
  <si>
    <t>Anchoright Five 10mm Red Chain Markers</t>
  </si>
  <si>
    <t>5061011210418</t>
  </si>
  <si>
    <t>65329</t>
  </si>
  <si>
    <t>Anchoright Five 10mm Yellow Chain Markers</t>
  </si>
  <si>
    <t>5061011210449</t>
  </si>
  <si>
    <t>65330</t>
  </si>
  <si>
    <t>Anchoright Five 10mm Light Blue Chain Markers</t>
  </si>
  <si>
    <t>5061011210319</t>
  </si>
  <si>
    <t>65331</t>
  </si>
  <si>
    <t>Anchoright Five 10mm White Chain Markers</t>
  </si>
  <si>
    <t>5061011210432</t>
  </si>
  <si>
    <t>65332</t>
  </si>
  <si>
    <t>Anchoright Five 10mm Green Chain Markers</t>
  </si>
  <si>
    <t>5061011210340</t>
  </si>
  <si>
    <t>65333</t>
  </si>
  <si>
    <t>Anchoright Five 10mm Pink Chain Markers</t>
  </si>
  <si>
    <t>5061011210395</t>
  </si>
  <si>
    <t>65356</t>
  </si>
  <si>
    <t>Anchoright 12mm Chain Marking Set - 8 Colours &amp; Guide Plate</t>
  </si>
  <si>
    <t>5061011211330</t>
  </si>
  <si>
    <t>65360</t>
  </si>
  <si>
    <t>Anchoright 12mm Chain Marking Set - 10 Colours &amp; Guide Plate</t>
  </si>
  <si>
    <t>5061011211538</t>
  </si>
  <si>
    <t>65390</t>
  </si>
  <si>
    <t>Tufnol Single Bow 10mm Block</t>
  </si>
  <si>
    <t>8719244580910</t>
  </si>
  <si>
    <t>65392</t>
  </si>
  <si>
    <t>Tufnol Single Bow 12mm Block</t>
  </si>
  <si>
    <t>8719244580927</t>
  </si>
  <si>
    <t>65394</t>
  </si>
  <si>
    <t>Tufnol Single Bow 13mm Block NS</t>
  </si>
  <si>
    <t>8719244580934</t>
  </si>
  <si>
    <t>65396</t>
  </si>
  <si>
    <t>Tufnol SingleBow 14mm Block NS</t>
  </si>
  <si>
    <t>8719244580941</t>
  </si>
  <si>
    <t>65398</t>
  </si>
  <si>
    <t>Tufnol Single Bow 16mm Block NS</t>
  </si>
  <si>
    <t>8719244580958</t>
  </si>
  <si>
    <t>65400</t>
  </si>
  <si>
    <t>Tufnol Single Eye 10mm Block</t>
  </si>
  <si>
    <t>8719244580965</t>
  </si>
  <si>
    <t>65402</t>
  </si>
  <si>
    <t>Tufnol Single Eye 12mm Block</t>
  </si>
  <si>
    <t>8719244580972</t>
  </si>
  <si>
    <t>65404</t>
  </si>
  <si>
    <t>Tufnol Single Eye 13mm Block NS</t>
  </si>
  <si>
    <t>8719244580989</t>
  </si>
  <si>
    <t>65406</t>
  </si>
  <si>
    <t>Tufnol Single Eye 14mm Block NS</t>
  </si>
  <si>
    <t>8719244580996</t>
  </si>
  <si>
    <t>65408</t>
  </si>
  <si>
    <t>Tufnol Single Eye 16mm Block NS</t>
  </si>
  <si>
    <t>8719244581009</t>
  </si>
  <si>
    <t>65410</t>
  </si>
  <si>
    <t>Tufnol Single Swivel 10mm Block</t>
  </si>
  <si>
    <t>8719244581016</t>
  </si>
  <si>
    <t>65412</t>
  </si>
  <si>
    <t>Tufnol Single Swivel 12mm Block</t>
  </si>
  <si>
    <t>8719244581023</t>
  </si>
  <si>
    <t>65414</t>
  </si>
  <si>
    <t>Tufnol Single Swivel 13mm Block NS</t>
  </si>
  <si>
    <t>8719244581030</t>
  </si>
  <si>
    <t>65416</t>
  </si>
  <si>
    <t>Tufnol Single Swivel 14mm Block NS</t>
  </si>
  <si>
    <t>8719244581047</t>
  </si>
  <si>
    <t>65418</t>
  </si>
  <si>
    <t>Tufnol Single Swivel 16mm Block NS</t>
  </si>
  <si>
    <t>8719244581054</t>
  </si>
  <si>
    <t>65425</t>
  </si>
  <si>
    <t>Tufnol Single Bow Becket 10mm Block</t>
  </si>
  <si>
    <t>8719244581061</t>
  </si>
  <si>
    <t>65427</t>
  </si>
  <si>
    <t>Tufnol Single Bow Becket 12mm Block</t>
  </si>
  <si>
    <t>8719244581078</t>
  </si>
  <si>
    <t>65429</t>
  </si>
  <si>
    <t>Tufnol Single Bow Becket 13mm Block NS</t>
  </si>
  <si>
    <t>8719244581085</t>
  </si>
  <si>
    <t>65431</t>
  </si>
  <si>
    <t>Tufnol Single Bow Becket 14mm Block NS</t>
  </si>
  <si>
    <t>8719244581092</t>
  </si>
  <si>
    <t>65433</t>
  </si>
  <si>
    <t>Tufnol Single Bow Becket 16mm Block NS</t>
  </si>
  <si>
    <t>8719244581108</t>
  </si>
  <si>
    <t>65435</t>
  </si>
  <si>
    <t>Tufnol Single Eye Becket 10mm Block</t>
  </si>
  <si>
    <t>8719244581115</t>
  </si>
  <si>
    <t>65437</t>
  </si>
  <si>
    <t>Tufnol Single Eye Becket 12mm Block</t>
  </si>
  <si>
    <t>8719244581122</t>
  </si>
  <si>
    <t>65439</t>
  </si>
  <si>
    <t>Tufnol Single Eye Becket 13mm Block NS</t>
  </si>
  <si>
    <t>8719244581139</t>
  </si>
  <si>
    <t>65441</t>
  </si>
  <si>
    <t>Tufnol Single Eye Becket 14mm Block NS</t>
  </si>
  <si>
    <t>8719244581146</t>
  </si>
  <si>
    <t>65443</t>
  </si>
  <si>
    <t>Tufnol Single Eye Becket 16mm Block NS</t>
  </si>
  <si>
    <t>8719244581153</t>
  </si>
  <si>
    <t>65445</t>
  </si>
  <si>
    <t>Tufnol Single Swivel Becket 10mm Block</t>
  </si>
  <si>
    <t>8719244581160</t>
  </si>
  <si>
    <t>65447</t>
  </si>
  <si>
    <t>Tufnol Single Swivel Becket 12mm Block</t>
  </si>
  <si>
    <t>8719244581177</t>
  </si>
  <si>
    <t>65449</t>
  </si>
  <si>
    <t>Tufnol Single Swivel Becket 13mm Block NS</t>
  </si>
  <si>
    <t>8719244581184</t>
  </si>
  <si>
    <t>65451</t>
  </si>
  <si>
    <t>Tufnol Single Swivel Becket 14mm Block NS</t>
  </si>
  <si>
    <t>8719244581191</t>
  </si>
  <si>
    <t>65453</t>
  </si>
  <si>
    <t>Tufnol Single Swivel Becket 16mm Block NS</t>
  </si>
  <si>
    <t>8719244581207</t>
  </si>
  <si>
    <t>65460</t>
  </si>
  <si>
    <t>Tufnol Double Bow 10mm Block</t>
  </si>
  <si>
    <t>8719244581214</t>
  </si>
  <si>
    <t>65462</t>
  </si>
  <si>
    <t>Tufnol Double Bow 12mm Block NS</t>
  </si>
  <si>
    <t>8719244581221</t>
  </si>
  <si>
    <t>65464</t>
  </si>
  <si>
    <t>Tufnol Double Bow 13mm Block NS</t>
  </si>
  <si>
    <t>8719244581238</t>
  </si>
  <si>
    <t>65466</t>
  </si>
  <si>
    <t>Tufnol Double Bow 14mm Block NS</t>
  </si>
  <si>
    <t>8719244581245</t>
  </si>
  <si>
    <t>65468</t>
  </si>
  <si>
    <t>Tufnol Double Bow 16mm Block NS</t>
  </si>
  <si>
    <t>8719244581252</t>
  </si>
  <si>
    <t>65470</t>
  </si>
  <si>
    <t>Tufnol Double Swivel 10mm Block</t>
  </si>
  <si>
    <t>8719244581269</t>
  </si>
  <si>
    <t>65472</t>
  </si>
  <si>
    <t>Tufnol Double Swivel 12mm Block NS</t>
  </si>
  <si>
    <t>8719244581276</t>
  </si>
  <si>
    <t>65474</t>
  </si>
  <si>
    <t>Tufnol Double Swivel 13mm Block NS</t>
  </si>
  <si>
    <t>8719244581283</t>
  </si>
  <si>
    <t>65476</t>
  </si>
  <si>
    <t>Tufnol Double Swivel 14mm Block NS</t>
  </si>
  <si>
    <t>8719244581290</t>
  </si>
  <si>
    <t>65478</t>
  </si>
  <si>
    <t>Tufnol Double Swivel 16mm Block NS</t>
  </si>
  <si>
    <t>8719244581306</t>
  </si>
  <si>
    <t>65480</t>
  </si>
  <si>
    <t>Tufnol Double Bow Becket 10mm Block</t>
  </si>
  <si>
    <t>8719244581313</t>
  </si>
  <si>
    <t>65482</t>
  </si>
  <si>
    <t>Tufnol Double Bow Becket 12mm Block NS</t>
  </si>
  <si>
    <t>8719244581320</t>
  </si>
  <si>
    <t>65484</t>
  </si>
  <si>
    <t>Tufnol Double Bow Becket 13mm Block NS</t>
  </si>
  <si>
    <t>8719244581337</t>
  </si>
  <si>
    <t>65486</t>
  </si>
  <si>
    <t>Tufnol Double Bow Becket 14mm Block NS</t>
  </si>
  <si>
    <t>8719244581344</t>
  </si>
  <si>
    <t>65488</t>
  </si>
  <si>
    <t>Tufnol Double Bow Becket 16mm Block NS</t>
  </si>
  <si>
    <t>8719244581351</t>
  </si>
  <si>
    <t>65490</t>
  </si>
  <si>
    <t>Tufnol Double Swivel Becket 10mm Block</t>
  </si>
  <si>
    <t>8719244581368</t>
  </si>
  <si>
    <t>65492</t>
  </si>
  <si>
    <t>Tufnol Double Swivel Becket 12mm Block</t>
  </si>
  <si>
    <t>8719244581375</t>
  </si>
  <si>
    <t>65494</t>
  </si>
  <si>
    <t>Tufnol Double Swivel Becket 13mm Block NS</t>
  </si>
  <si>
    <t>8719244581382</t>
  </si>
  <si>
    <t>65496</t>
  </si>
  <si>
    <t>Tufnol Double Swivel Becket 14mm Block NS</t>
  </si>
  <si>
    <t>8719244581399</t>
  </si>
  <si>
    <t>65498</t>
  </si>
  <si>
    <t>Tufnol Double Swivel Becket 16mm Block NS</t>
  </si>
  <si>
    <t>8719244581405</t>
  </si>
  <si>
    <t>65505</t>
  </si>
  <si>
    <t>Tufnol Fiddle Bow 10mm Block</t>
  </si>
  <si>
    <t>8719244581412</t>
  </si>
  <si>
    <t>65507</t>
  </si>
  <si>
    <t>Tufnol Fiddle Bow 12mm Block</t>
  </si>
  <si>
    <t>8719244581429</t>
  </si>
  <si>
    <t>65509</t>
  </si>
  <si>
    <t>Tufnol Fiddle Bow 13mm Block NS</t>
  </si>
  <si>
    <t>8719244581436</t>
  </si>
  <si>
    <t>65511</t>
  </si>
  <si>
    <t>Tufnol Fiddle Eye 10mm Block</t>
  </si>
  <si>
    <t>8719244581443</t>
  </si>
  <si>
    <t>65513</t>
  </si>
  <si>
    <t>Tufnol Fiddle Eye 12mm Block</t>
  </si>
  <si>
    <t>8719244581450</t>
  </si>
  <si>
    <t>65515</t>
  </si>
  <si>
    <t>Tufnol Fiddle Eye 13mm Block NS</t>
  </si>
  <si>
    <t>8719244582525</t>
  </si>
  <si>
    <t>65522</t>
  </si>
  <si>
    <t>Tufnol Fiddle Swivel 10mm Block</t>
  </si>
  <si>
    <t>8719244581467</t>
  </si>
  <si>
    <t>65524</t>
  </si>
  <si>
    <t>Tufnol Fiddle Swivel 12mm Block</t>
  </si>
  <si>
    <t>8719244581474</t>
  </si>
  <si>
    <t>65526</t>
  </si>
  <si>
    <t>Tufnol Fiddle Swivel 13mm Block NS</t>
  </si>
  <si>
    <t>8719244581481</t>
  </si>
  <si>
    <t>65533</t>
  </si>
  <si>
    <t>Tufnol Fiddle Swivel Becket Cleat 10mm Block</t>
  </si>
  <si>
    <t>8719244581498</t>
  </si>
  <si>
    <t>65535</t>
  </si>
  <si>
    <t>Tufnol Fiddle Swivel Becket Cleat 12mm Block NS</t>
  </si>
  <si>
    <t>8719244581504</t>
  </si>
  <si>
    <t>65537</t>
  </si>
  <si>
    <t>Tufnol Fiddle Swivel Becket Cleat 13mm Block NS</t>
  </si>
  <si>
    <t>8719244581511</t>
  </si>
  <si>
    <t>65539</t>
  </si>
  <si>
    <t>Tufnol Double Swivel Becket Cleat 16mm Block NS</t>
  </si>
  <si>
    <t>8719244581535</t>
  </si>
  <si>
    <t>65546</t>
  </si>
  <si>
    <t>Tufnol Triple Swivel Becket Cleat 16mm Block NS</t>
  </si>
  <si>
    <t>8719244581542</t>
  </si>
  <si>
    <t>65553</t>
  </si>
  <si>
    <t>Tufnol Triple Bow 13mm Block NS</t>
  </si>
  <si>
    <t>8719244581559</t>
  </si>
  <si>
    <t>65555</t>
  </si>
  <si>
    <t>Tufnol Triple Bow 14mm Block NS</t>
  </si>
  <si>
    <t>8719244582587</t>
  </si>
  <si>
    <t>65557</t>
  </si>
  <si>
    <t>Tufnol Triple Bow 16mm Block NS</t>
  </si>
  <si>
    <t>8719244581566</t>
  </si>
  <si>
    <t>65562</t>
  </si>
  <si>
    <t>Tufnol Triple Bow Becket 13mm Block NS</t>
  </si>
  <si>
    <t>8719244581573</t>
  </si>
  <si>
    <t>65564</t>
  </si>
  <si>
    <t>Tufnol Triple Bow Becket 14mm Block NS</t>
  </si>
  <si>
    <t>8719244582532</t>
  </si>
  <si>
    <t>65566</t>
  </si>
  <si>
    <t>Tufnol Triple Bow Becket 16mm Block NS</t>
  </si>
  <si>
    <t>8719244581580</t>
  </si>
  <si>
    <t>65568</t>
  </si>
  <si>
    <t>Tufnol Triple Swivel 16mm Block NS</t>
  </si>
  <si>
    <t>8719244581597</t>
  </si>
  <si>
    <t>65575</t>
  </si>
  <si>
    <t>Tufnol Cheek Block 10mm Block</t>
  </si>
  <si>
    <t>8719244581603</t>
  </si>
  <si>
    <t>65577</t>
  </si>
  <si>
    <t>Tufnol Cheek Block 12mm Block</t>
  </si>
  <si>
    <t>8719244581610</t>
  </si>
  <si>
    <t>65579</t>
  </si>
  <si>
    <t>Tufnol Cheek Block 13mm Block NS</t>
  </si>
  <si>
    <t>8719244581627</t>
  </si>
  <si>
    <t>65581</t>
  </si>
  <si>
    <t>Tufnol Cheek Block 14mm Block NS</t>
  </si>
  <si>
    <t>8719244581634</t>
  </si>
  <si>
    <t>65583</t>
  </si>
  <si>
    <t>Tufnol Cheek Block 16mm Block NS</t>
  </si>
  <si>
    <t>8719244581641</t>
  </si>
  <si>
    <t>65693</t>
  </si>
  <si>
    <t>Anchoright Pack of 10 Keyfloats Multicolour</t>
  </si>
  <si>
    <t>66001</t>
  </si>
  <si>
    <t>S/S 5mm D Shackle Captive Pin - On Card &amp; Barcode</t>
  </si>
  <si>
    <t>5060402494505</t>
  </si>
  <si>
    <t>72223097</t>
  </si>
  <si>
    <t>66004</t>
  </si>
  <si>
    <t>S/S 6mm D Shackle Captive Pin - On Card &amp; Barcode</t>
  </si>
  <si>
    <t>5060402494512</t>
  </si>
  <si>
    <t>66004.1</t>
  </si>
  <si>
    <t>S/S 6mm D Shackle Captive Pin - Loose</t>
  </si>
  <si>
    <t>66007</t>
  </si>
  <si>
    <t>S/S 8mm D Shackle Captive Pin - On Card &amp; Barcode</t>
  </si>
  <si>
    <t>5060402494529</t>
  </si>
  <si>
    <t>66007.1</t>
  </si>
  <si>
    <t>S/S 8mm D Shackle Captive Pin - Loose</t>
  </si>
  <si>
    <t>66010</t>
  </si>
  <si>
    <t>S/S 10mm D Shackle Captive Pin - On Card &amp; Barcode</t>
  </si>
  <si>
    <t>5060402494536</t>
  </si>
  <si>
    <t>66010.1</t>
  </si>
  <si>
    <t>S/S 10mm D Shackle Captive Pin - Loose</t>
  </si>
  <si>
    <t>66013</t>
  </si>
  <si>
    <t>S/S 12mm D Shackle Captive Pin - On Card &amp; Barcode</t>
  </si>
  <si>
    <t>5060402494543</t>
  </si>
  <si>
    <t>66013.1</t>
  </si>
  <si>
    <t>S/S 12mm D Shackle Captive Pin - Loose</t>
  </si>
  <si>
    <t>66043</t>
  </si>
  <si>
    <t>S/S 5mm Bow Shackle Captive Pin - On Card &amp; Barcode</t>
  </si>
  <si>
    <t>5060402494550</t>
  </si>
  <si>
    <t>66043.1</t>
  </si>
  <si>
    <t>S/S 5mm Bow Shackle Captive Pin - Loose</t>
  </si>
  <si>
    <t>66046</t>
  </si>
  <si>
    <t>S/S 6mm Bow Shackle Captive Pin - On Card &amp; Barcode</t>
  </si>
  <si>
    <t>5060402494567</t>
  </si>
  <si>
    <t>66046.1</t>
  </si>
  <si>
    <t>S/S 6mm Bow Shackle Captive Pin - Loose</t>
  </si>
  <si>
    <t>66049</t>
  </si>
  <si>
    <t>S/S 8mm Bow Shackle Captive Pin - On Card &amp; Barcode</t>
  </si>
  <si>
    <t>5060402494574</t>
  </si>
  <si>
    <t>66049.1</t>
  </si>
  <si>
    <t>S/S 8mm Bow Shackle Captive Pin - Loose</t>
  </si>
  <si>
    <t>66052</t>
  </si>
  <si>
    <t>S/S 10mm Bow Shackle Captive Pin - On Card &amp; Barcode</t>
  </si>
  <si>
    <t>5060402494581</t>
  </si>
  <si>
    <t>66052.1</t>
  </si>
  <si>
    <t>S/S 10mm Bow Shackle Captive Pin - Loose</t>
  </si>
  <si>
    <t>66055</t>
  </si>
  <si>
    <t>S/S 12mm Bow Shackle Captive Pin - On Card &amp; Barcode</t>
  </si>
  <si>
    <t>5060402494598</t>
  </si>
  <si>
    <t>66055.1</t>
  </si>
  <si>
    <t>S/S 12mm Bow Shackle Captive Pin - Loose</t>
  </si>
  <si>
    <t>66080</t>
  </si>
  <si>
    <t>S/S 5mm Twisted Shackle Captive Pin - On Card &amp; Barcode</t>
  </si>
  <si>
    <t>5060402494604</t>
  </si>
  <si>
    <t>66080.1</t>
  </si>
  <si>
    <t>S/S 5mm Twisted Shackle Captive Pin - Loose</t>
  </si>
  <si>
    <t>66083</t>
  </si>
  <si>
    <t>S/S 6mm Twisted Shackle Captive Pin - On Card &amp; Barcode</t>
  </si>
  <si>
    <t>5060402494611</t>
  </si>
  <si>
    <t>66083.1</t>
  </si>
  <si>
    <t>S/S 6mm Twisted Shackle Captive Pin - Loose</t>
  </si>
  <si>
    <t>66086</t>
  </si>
  <si>
    <t>S/S 8mm Twisted Shackle Captive Pin - On Card &amp; Barcode</t>
  </si>
  <si>
    <t>5060402494628</t>
  </si>
  <si>
    <t>66086.1</t>
  </si>
  <si>
    <t>S/S 8mm Twisted Shackle Captive Pin - Loose</t>
  </si>
  <si>
    <t>66089</t>
  </si>
  <si>
    <t>S/S 10mm Twisted Shackle Captive Pin - On Card &amp; Barcode</t>
  </si>
  <si>
    <t>5060402494635</t>
  </si>
  <si>
    <t>66089.1</t>
  </si>
  <si>
    <t>S/S 10mm Twisted Shackle Captive Pin - Loose</t>
  </si>
  <si>
    <t>66092</t>
  </si>
  <si>
    <t>S/S 12mm Twisted Shackle Captive Pin - On Card &amp; Barcode</t>
  </si>
  <si>
    <t>5060402494642</t>
  </si>
  <si>
    <t>66092.1</t>
  </si>
  <si>
    <t>S/S 12mm Twisted Shackle Captive Pin - Loose</t>
  </si>
  <si>
    <t>66117</t>
  </si>
  <si>
    <t>S/S Wide D 5mm Shackle - On Card &amp; Barcode</t>
  </si>
  <si>
    <t>5060402494659</t>
  </si>
  <si>
    <t>66117.1</t>
  </si>
  <si>
    <t>S/S Wide D 5mm Shackle - Loose</t>
  </si>
  <si>
    <t>66120</t>
  </si>
  <si>
    <t>S/S Wide D 6mm Shackle - On Card &amp; Barcode</t>
  </si>
  <si>
    <t>5060402494666</t>
  </si>
  <si>
    <t>66120.1</t>
  </si>
  <si>
    <t>S/S Wide D 6mm Shackle - Loose</t>
  </si>
  <si>
    <t>66123</t>
  </si>
  <si>
    <t>S/S Wide D 8mm Shackle - On Card &amp; Barcode</t>
  </si>
  <si>
    <t>5060402494673</t>
  </si>
  <si>
    <t>66123.1</t>
  </si>
  <si>
    <t>S/S Wide D 8mm Shackle - Loose</t>
  </si>
  <si>
    <t>66126</t>
  </si>
  <si>
    <t>S/S Wide D 10mm Shackle - On Card &amp; Barcode</t>
  </si>
  <si>
    <t>5060402494680</t>
  </si>
  <si>
    <t>66126.1</t>
  </si>
  <si>
    <t>S/S Wide D 10mm Shackle - Loose</t>
  </si>
  <si>
    <t>66129</t>
  </si>
  <si>
    <t>S/S Wide D 12mm Shackle - On Card &amp; Barcode</t>
  </si>
  <si>
    <t>5060402494697</t>
  </si>
  <si>
    <t>66129.1</t>
  </si>
  <si>
    <t>S/S Wide D 12mm Shackle - Loose</t>
  </si>
  <si>
    <t>66138</t>
  </si>
  <si>
    <t>S/S 5mm Halyard Shackle - On Card &amp; Barcode</t>
  </si>
  <si>
    <t>5060402494703</t>
  </si>
  <si>
    <t>66139</t>
  </si>
  <si>
    <t>S/S 6mm Halyard Shackle - On Card &amp; Barcode</t>
  </si>
  <si>
    <t>5060402494710</t>
  </si>
  <si>
    <t>66141</t>
  </si>
  <si>
    <t>S/S 8mm Halyard Shackle - On Card &amp; Barcode</t>
  </si>
  <si>
    <t>5060402494727</t>
  </si>
  <si>
    <t>66150</t>
  </si>
  <si>
    <t>S/S 4mm Long D Shackle - On Card &amp; Barcode</t>
  </si>
  <si>
    <t>5060402494734</t>
  </si>
  <si>
    <t>66150.1</t>
  </si>
  <si>
    <t>S/S 4mm Long D Shackle - Loose</t>
  </si>
  <si>
    <t>66151</t>
  </si>
  <si>
    <t>S/S 5mm Long D Shackle - On Card &amp; Barcode</t>
  </si>
  <si>
    <t>5060402494741</t>
  </si>
  <si>
    <t>66151.1</t>
  </si>
  <si>
    <t>S/S 5mm Long D Shackle - Loose</t>
  </si>
  <si>
    <t>66152</t>
  </si>
  <si>
    <t>S/S 6mm Long D Shackle - On Card &amp; Barcode</t>
  </si>
  <si>
    <t>5060402494758</t>
  </si>
  <si>
    <t>66152.1</t>
  </si>
  <si>
    <t>S/S 6mm Long D Shackle - Loose</t>
  </si>
  <si>
    <t>66154</t>
  </si>
  <si>
    <t>S/S 8mm Long D Shackle - On Card &amp; Barcode</t>
  </si>
  <si>
    <t>5060402494765</t>
  </si>
  <si>
    <t>66154.1</t>
  </si>
  <si>
    <t>S/S 8mm Long D Shackle - Loose</t>
  </si>
  <si>
    <t>66156</t>
  </si>
  <si>
    <t>S/S 10mm Long D Shackle - On Card &amp; Barcode</t>
  </si>
  <si>
    <t>5060402494772</t>
  </si>
  <si>
    <t>66156.1</t>
  </si>
  <si>
    <t>S/S 10mm Long D Shackle - Loose</t>
  </si>
  <si>
    <t>66158</t>
  </si>
  <si>
    <t>S/S 12mm Long D Shackle- On Card &amp; Barcode</t>
  </si>
  <si>
    <t>5060402494789</t>
  </si>
  <si>
    <t>66158.1</t>
  </si>
  <si>
    <t>S/S 12mm Long D Shackle - Loose</t>
  </si>
  <si>
    <t>66169</t>
  </si>
  <si>
    <t>S/S 5 x 50mm  Asymmetric Spring Hook &amp; Eyelet - On Card</t>
  </si>
  <si>
    <t>5060402494796</t>
  </si>
  <si>
    <t>66172</t>
  </si>
  <si>
    <t>S/S 6 x 60mm  Asymmetric Spring Hook &amp; Eyelet - On Card</t>
  </si>
  <si>
    <t>5060402494802</t>
  </si>
  <si>
    <t>66175</t>
  </si>
  <si>
    <t>S/S 8 x 80mm  Asymmetric Spring Hook &amp; Eyelet - On Card</t>
  </si>
  <si>
    <t>5060402494819</t>
  </si>
  <si>
    <t>66178</t>
  </si>
  <si>
    <t>S/S 10 x 100mm  Asymmetric Spring Hook &amp; Eyelet - On Card</t>
  </si>
  <si>
    <t>5060402494826</t>
  </si>
  <si>
    <t>66203</t>
  </si>
  <si>
    <t>S/S 5 x 50mm Spring Hook &amp; Eyelet - On Card &amp; Barcode</t>
  </si>
  <si>
    <t>5060402494833</t>
  </si>
  <si>
    <t>66206</t>
  </si>
  <si>
    <t>S/S 6 x 60mm Spring Hook &amp; Eyelet - On Card &amp; Barcode</t>
  </si>
  <si>
    <t>5060402494840</t>
  </si>
  <si>
    <t>66209</t>
  </si>
  <si>
    <t>S/S 8 x 80mm Spring Hook &amp; Eyelet - On Card &amp; Barcode</t>
  </si>
  <si>
    <t>5060402494857</t>
  </si>
  <si>
    <t>66212</t>
  </si>
  <si>
    <t>S/S 10 x 100mm Spring Hook &amp; Eyelet - On Card &amp; Barcode</t>
  </si>
  <si>
    <t>5060402494864</t>
  </si>
  <si>
    <t>66237</t>
  </si>
  <si>
    <t>S/S 5 x 50mm Straight Snap Hook &amp; Screw Nut - On Card &amp; Barcode</t>
  </si>
  <si>
    <t>5060402494871</t>
  </si>
  <si>
    <t>66240</t>
  </si>
  <si>
    <t>S/S 6 x 60mm Straight Snap Hook &amp; Screw Nut - On Card &amp; Barcode</t>
  </si>
  <si>
    <t>5060402494888</t>
  </si>
  <si>
    <t>66243</t>
  </si>
  <si>
    <t>S/S 8 x 80mm Straight Snap Hook &amp; Screw Nut - On Card &amp; Barcode</t>
  </si>
  <si>
    <t>5060402494895</t>
  </si>
  <si>
    <t>66246</t>
  </si>
  <si>
    <t>S/S 10 x 100mm Straight Snap Hook &amp; Screw Nut - On Card &amp; Barcode</t>
  </si>
  <si>
    <t>5060402494901</t>
  </si>
  <si>
    <t>66255</t>
  </si>
  <si>
    <t>S/S 6mm Spring Loaded Snap Hook - On Card &amp; Barcode</t>
  </si>
  <si>
    <t>5060402494918</t>
  </si>
  <si>
    <t>66257</t>
  </si>
  <si>
    <t>S/S 8mm Spring Loaded Snap Hook - On Card &amp; Barcode</t>
  </si>
  <si>
    <t>5060402494925</t>
  </si>
  <si>
    <t>66259</t>
  </si>
  <si>
    <t>S/S 10mm Spring Loaded Snap Hook - On Card &amp; Barcode</t>
  </si>
  <si>
    <t>5060402494932</t>
  </si>
  <si>
    <t>66261</t>
  </si>
  <si>
    <t>S/S 12mm Spring Loaded Snap Hook - On Card &amp; Barcode</t>
  </si>
  <si>
    <t>5060402494949</t>
  </si>
  <si>
    <t>66286</t>
  </si>
  <si>
    <t>S/S 70mm Swivel Eye Snap Shackle - On Card &amp; Barcode</t>
  </si>
  <si>
    <t>5060402494956</t>
  </si>
  <si>
    <t>66291</t>
  </si>
  <si>
    <t>S/S 87mm Swivel Eye Snap Shackle - On Card &amp; Barcode</t>
  </si>
  <si>
    <t>5060402494963</t>
  </si>
  <si>
    <t>66321</t>
  </si>
  <si>
    <t>S/S 60mm Waterski Hook - On Card &amp; Barcode</t>
  </si>
  <si>
    <t>5060402494970</t>
  </si>
  <si>
    <t>66325</t>
  </si>
  <si>
    <t>S/S 100mm Waterski Hook - On Card &amp; Barcode</t>
  </si>
  <si>
    <t>5060402494987</t>
  </si>
  <si>
    <t>66335</t>
  </si>
  <si>
    <t>S/S Grab Hook for 6mm Chain  - On Card &amp; Barcode</t>
  </si>
  <si>
    <t>5060402494994</t>
  </si>
  <si>
    <t>66337</t>
  </si>
  <si>
    <t>S/S Grab Hook for 8mm Chain - On Card &amp; Barcode</t>
  </si>
  <si>
    <t>5060402495007</t>
  </si>
  <si>
    <t>66339</t>
  </si>
  <si>
    <t>S/S Grab Hook for 10mm Chain - On Card &amp; Barcode</t>
  </si>
  <si>
    <t>5060402495014</t>
  </si>
  <si>
    <t>66341</t>
  </si>
  <si>
    <t>S/S Grab Hook for 12mm Chain - Bagged  with Barcode</t>
  </si>
  <si>
    <t>5060402495021</t>
  </si>
  <si>
    <t>66365</t>
  </si>
  <si>
    <t>S/S 4mm Wire Rope Grip High Body Type - On Card &amp; Barcode</t>
  </si>
  <si>
    <t>5060402495038</t>
  </si>
  <si>
    <t>66365.1</t>
  </si>
  <si>
    <t>S/S 4mm Wire Rope Grip High Body Type - Loose</t>
  </si>
  <si>
    <t>66368</t>
  </si>
  <si>
    <t>S/S 6mm Wire Rope Grip High Body Type - On Card &amp; Barcode</t>
  </si>
  <si>
    <t>5060402495045</t>
  </si>
  <si>
    <t>66368.1</t>
  </si>
  <si>
    <t>S/S 6mm Wire Rope Grip High Body Type - Loose</t>
  </si>
  <si>
    <t>66371</t>
  </si>
  <si>
    <t>S/S 8mm Wire Rope Grip High Body Type - On Card &amp; Barcode</t>
  </si>
  <si>
    <t>5060402495052</t>
  </si>
  <si>
    <t>66371.1</t>
  </si>
  <si>
    <t>S/S 8mm Wire Rope Grip High Body Type - Loose</t>
  </si>
  <si>
    <t>66374</t>
  </si>
  <si>
    <t>S/S 10mm Wire Rope Grip High Body Type - On Card &amp; Barcode</t>
  </si>
  <si>
    <t>5060402495069</t>
  </si>
  <si>
    <t>66374.1</t>
  </si>
  <si>
    <t>S/S 10mm Wire Rope Grip High Body Type - Loose</t>
  </si>
  <si>
    <t>66404</t>
  </si>
  <si>
    <t>S/S 6mm Chain Emergency Link - On Card &amp; Barcode</t>
  </si>
  <si>
    <t>5060402495076</t>
  </si>
  <si>
    <t>66404.1</t>
  </si>
  <si>
    <t>S/S 6mm Chain Emergency Link - Loose</t>
  </si>
  <si>
    <t>66408</t>
  </si>
  <si>
    <t>S/S 8mm Chain Emergency Link - On Card &amp; Barcode</t>
  </si>
  <si>
    <t>5060402495083</t>
  </si>
  <si>
    <t>66408.1</t>
  </si>
  <si>
    <t>S/S 8mm Chain Emergency Link- Loose</t>
  </si>
  <si>
    <t>66412</t>
  </si>
  <si>
    <t>S/S 10mm Chain Emergency Link - On Card &amp; Barcode</t>
  </si>
  <si>
    <t>5060402495090</t>
  </si>
  <si>
    <t>66412.1</t>
  </si>
  <si>
    <t>S/S 10mm Chain Emergency Link - Loose</t>
  </si>
  <si>
    <t>66426</t>
  </si>
  <si>
    <t>5060402495106</t>
  </si>
  <si>
    <t>66426.1</t>
  </si>
  <si>
    <t>S/S 2mm Wire Rope Thimble - Loose</t>
  </si>
  <si>
    <t>66427</t>
  </si>
  <si>
    <t>5060402495113</t>
  </si>
  <si>
    <t>66427.1</t>
  </si>
  <si>
    <t>S/S 3mm Wire Rope Thimble - Loose</t>
  </si>
  <si>
    <t>66428</t>
  </si>
  <si>
    <t>5060402495120</t>
  </si>
  <si>
    <t>66428.1</t>
  </si>
  <si>
    <t>S/S 4mm Wire Rope Thimble - Loose</t>
  </si>
  <si>
    <t>66429</t>
  </si>
  <si>
    <t>5060402495137</t>
  </si>
  <si>
    <t>66429.1</t>
  </si>
  <si>
    <t>S/S 5mm Wire Rope Thimble - Loose</t>
  </si>
  <si>
    <t>66430</t>
  </si>
  <si>
    <t>S/S 6mm Wire Rope Thimble - On Card &amp; Barcode</t>
  </si>
  <si>
    <t>5060402495144</t>
  </si>
  <si>
    <t>66430.1</t>
  </si>
  <si>
    <t>S/S 6mm Wire Rope Thimble - Loose</t>
  </si>
  <si>
    <t>66432</t>
  </si>
  <si>
    <t>S/S 8mm Wire Rope Thimble - On Card &amp; Barcode</t>
  </si>
  <si>
    <t>5060402495151</t>
  </si>
  <si>
    <t>66432.1</t>
  </si>
  <si>
    <t>S/S 8mm Wire Rope Thimble - Loose</t>
  </si>
  <si>
    <t>66434</t>
  </si>
  <si>
    <t>S/S 10mm Wire Rope Thimble - On Card &amp; Barcode</t>
  </si>
  <si>
    <t>5060402495168</t>
  </si>
  <si>
    <t>66434.1</t>
  </si>
  <si>
    <t>S/S 10mm Wire Rope Thimble - Loose</t>
  </si>
  <si>
    <t>66436</t>
  </si>
  <si>
    <t>S/S 12mm Wire Rope Thimble - On Card &amp; Barcode</t>
  </si>
  <si>
    <t>5060402495175</t>
  </si>
  <si>
    <t>66436.1</t>
  </si>
  <si>
    <t>S/S 12mm Wire Rope Thimble - Loose</t>
  </si>
  <si>
    <t>66438</t>
  </si>
  <si>
    <t>S/S 14mm Wire Rope Thimble - On Card &amp; Barcode</t>
  </si>
  <si>
    <t>5060402495182</t>
  </si>
  <si>
    <t>66438.1</t>
  </si>
  <si>
    <t>S/S 14mm Wire Rope Thimble - Loose</t>
  </si>
  <si>
    <t>66440</t>
  </si>
  <si>
    <t>S/S 16mm Wire Rope Thimble - On Card &amp; Barcode</t>
  </si>
  <si>
    <t>5060402495199</t>
  </si>
  <si>
    <t>66440.1</t>
  </si>
  <si>
    <t>S/S 16mm Wire Rope Thimble - Loose</t>
  </si>
  <si>
    <t>66442</t>
  </si>
  <si>
    <t>S/S 18mm Wire Rope Thimble - On Card &amp; Barcode</t>
  </si>
  <si>
    <t>5060402495205</t>
  </si>
  <si>
    <t>66442.1</t>
  </si>
  <si>
    <t>S/S 18mm Wire Rope Thimble - Loose</t>
  </si>
  <si>
    <t>66444</t>
  </si>
  <si>
    <t>S/S 20mm Wire Rope Thimble - On Card &amp; Barcode</t>
  </si>
  <si>
    <t>5060402495212</t>
  </si>
  <si>
    <t>66444.1</t>
  </si>
  <si>
    <t>S/S 20mm Wire Rope Thimble - Loose</t>
  </si>
  <si>
    <t>66446</t>
  </si>
  <si>
    <t>S/S 22mm Wire Rope Thimble - On Card &amp; Barcode</t>
  </si>
  <si>
    <t>5060402495229</t>
  </si>
  <si>
    <t>66446.1</t>
  </si>
  <si>
    <t>S/S 22mm Wire Rope Thimble - Loose</t>
  </si>
  <si>
    <t>66448</t>
  </si>
  <si>
    <t>S/S 24mm Wire Rope Thimble - On Card &amp; Barcode</t>
  </si>
  <si>
    <t>5060402495236</t>
  </si>
  <si>
    <t>66448.1</t>
  </si>
  <si>
    <t>S/S 24mm Wire Rope Thimble - Loose</t>
  </si>
  <si>
    <t>66494</t>
  </si>
  <si>
    <t>S/S 25mm Flag Pole Base Vertical - Mirror Polish</t>
  </si>
  <si>
    <t>5060402495243</t>
  </si>
  <si>
    <t>66500</t>
  </si>
  <si>
    <t>S/S 25mm Flag Pole Base 6° off Vertical - Mirror Polish</t>
  </si>
  <si>
    <t>5060402495250</t>
  </si>
  <si>
    <t>66504</t>
  </si>
  <si>
    <t>S/S 25mm Flag Pole Round Base 30° off Vertical - Mirror Polish</t>
  </si>
  <si>
    <t>5060402495267</t>
  </si>
  <si>
    <t>66535</t>
  </si>
  <si>
    <t>S/S 50 x 41mm Flush Lifting Pull, Mirror Polish</t>
  </si>
  <si>
    <t>5060402495274</t>
  </si>
  <si>
    <t>66538</t>
  </si>
  <si>
    <t>S/S 63 x 44mm Flush Lifting Pull, Mirror Polish</t>
  </si>
  <si>
    <t>5060402495281</t>
  </si>
  <si>
    <t>66541</t>
  </si>
  <si>
    <t>S/S 76 x 56mm Flush Lifting Pull, Mirror Polish</t>
  </si>
  <si>
    <t>5060402495298</t>
  </si>
  <si>
    <t>66566</t>
  </si>
  <si>
    <t>S/S 38mm Diesel Deck Fill For Winch Handel</t>
  </si>
  <si>
    <t>5060402495304</t>
  </si>
  <si>
    <t>66568</t>
  </si>
  <si>
    <t>S/S 38mm Water Deck Fill For Winch Handel</t>
  </si>
  <si>
    <t>5060402495311</t>
  </si>
  <si>
    <t>66578</t>
  </si>
  <si>
    <t>S/S 16mm Tank Vent Mirror Polish</t>
  </si>
  <si>
    <t>5060402495328</t>
  </si>
  <si>
    <t>66598</t>
  </si>
  <si>
    <t>S/S 6 x 335mm Mooring Spring AISI 304</t>
  </si>
  <si>
    <t>5060402495335</t>
  </si>
  <si>
    <t>66601</t>
  </si>
  <si>
    <t>S/S 9 x 430mm Mooring Spring AISI 304</t>
  </si>
  <si>
    <t>5060402495342</t>
  </si>
  <si>
    <t>66621</t>
  </si>
  <si>
    <t>S/S Outboard Lock Mirror Polish, 305mm x 40mm</t>
  </si>
  <si>
    <t>5060402495359</t>
  </si>
  <si>
    <t>66641</t>
  </si>
  <si>
    <t>S/S Type B Vent Plate Mirror Polish</t>
  </si>
  <si>
    <t>5060402495366</t>
  </si>
  <si>
    <t>66644</t>
  </si>
  <si>
    <t>S/S Type C Vent Plate Mirror Polish</t>
  </si>
  <si>
    <t>5060402495373</t>
  </si>
  <si>
    <t>66647</t>
  </si>
  <si>
    <t>S/S Type D Vent Plate Mirror Polish</t>
  </si>
  <si>
    <t>5060402495380</t>
  </si>
  <si>
    <t>66650</t>
  </si>
  <si>
    <t>S/S Type E Vent Plate Mirror Polish</t>
  </si>
  <si>
    <t>5060402495397</t>
  </si>
  <si>
    <t>66653</t>
  </si>
  <si>
    <t>S/S Type F Vent Plate Lockable Mirror Polish</t>
  </si>
  <si>
    <t>5060402495403</t>
  </si>
  <si>
    <t>66670</t>
  </si>
  <si>
    <t>S/S M6 x 30 x 60mm U Bolt Oversized Head - On Card &amp; Barcode</t>
  </si>
  <si>
    <t>5060402495410</t>
  </si>
  <si>
    <t>66674</t>
  </si>
  <si>
    <t>S/S M6 x 42 x 80mm U Bolt Oversized Head - On Card &amp; Barcode</t>
  </si>
  <si>
    <t>5060402495427</t>
  </si>
  <si>
    <t>66678</t>
  </si>
  <si>
    <t>S/S M8 x 40 x 80mm U Bolt Oversized Head - On Card &amp; Barcode</t>
  </si>
  <si>
    <t>5060402495434</t>
  </si>
  <si>
    <t>66682</t>
  </si>
  <si>
    <t>S/S M8 x 52 x 100mm U Bolt Oversized Head - On Card &amp; Barcode</t>
  </si>
  <si>
    <t>5060402495441</t>
  </si>
  <si>
    <t>66702</t>
  </si>
  <si>
    <t>S/S M6 x 40mm Eye Bolt - On Card &amp; Barcode</t>
  </si>
  <si>
    <t>5060402495458</t>
  </si>
  <si>
    <t>66705</t>
  </si>
  <si>
    <t>S/S M6 x 50mm Eye Bolt - On Card &amp; Barcode</t>
  </si>
  <si>
    <t>5060402495465</t>
  </si>
  <si>
    <t>66708</t>
  </si>
  <si>
    <t>S/S M6 x 60mm Eye Bolt - On Card &amp; Barcode</t>
  </si>
  <si>
    <t>5060402495472</t>
  </si>
  <si>
    <t>66711</t>
  </si>
  <si>
    <t>S/S M6 x 80mm Eye Bolt - On Card &amp; Barcode</t>
  </si>
  <si>
    <t>5060402495489</t>
  </si>
  <si>
    <t>66714</t>
  </si>
  <si>
    <t>S/S M6 x 110mm Eye Bolt - On Card &amp; Barcode</t>
  </si>
  <si>
    <t>5060402495496</t>
  </si>
  <si>
    <t>66717</t>
  </si>
  <si>
    <t>S/S M8 x 60mm Eye Bolt - On Card &amp; Barcode</t>
  </si>
  <si>
    <t>5060402495502</t>
  </si>
  <si>
    <t>66720</t>
  </si>
  <si>
    <t>S/S M8 x 80mm Eye Bolt - On Card &amp; Barcode</t>
  </si>
  <si>
    <t>66723</t>
  </si>
  <si>
    <t>S/S M8 x 100mm Eye Bolt - Bagged &amp; Barcode</t>
  </si>
  <si>
    <t>66726</t>
  </si>
  <si>
    <t>S/S M8 x 150mm Eye Bolt - Bagged &amp; Barcode</t>
  </si>
  <si>
    <t>5060402495533</t>
  </si>
  <si>
    <t>66729</t>
  </si>
  <si>
    <t>S/S M8 x 200mm Eye Bolt - Bagged &amp; Barcode</t>
  </si>
  <si>
    <t>5060402495540</t>
  </si>
  <si>
    <t>66732</t>
  </si>
  <si>
    <t>S/S M10 x 30mm Eye Bolt - Bagged &amp; Barcode</t>
  </si>
  <si>
    <t>5060402495557</t>
  </si>
  <si>
    <t>66735</t>
  </si>
  <si>
    <t>S/S M10 x 50mm Eye Bolt - Bagged &amp; Barcode</t>
  </si>
  <si>
    <t>5060402495564</t>
  </si>
  <si>
    <t>66738</t>
  </si>
  <si>
    <t>S/S M10 x 60mm Eye Bolt - Bagged &amp; Barcode</t>
  </si>
  <si>
    <t>5060402495571</t>
  </si>
  <si>
    <t>66741</t>
  </si>
  <si>
    <t>S/S M10 x 70mm Eye Bolt - Bagged &amp; Barcode</t>
  </si>
  <si>
    <t>5060402495588</t>
  </si>
  <si>
    <t>66744</t>
  </si>
  <si>
    <t>S/S M10 x 80mm Eye Bolt - Bagged &amp; Barcode</t>
  </si>
  <si>
    <t>5060402495595</t>
  </si>
  <si>
    <t>66747</t>
  </si>
  <si>
    <t>S/S M10 x 100mm Eye Bolt - Bagged &amp; Barcode</t>
  </si>
  <si>
    <t>5060402495601</t>
  </si>
  <si>
    <t>66750</t>
  </si>
  <si>
    <t>S/S M10 x 150mm Eye Bolt - Bagged &amp; Barcode</t>
  </si>
  <si>
    <t>5060402495618</t>
  </si>
  <si>
    <t>66753</t>
  </si>
  <si>
    <t>S/S M10 x 160mm Eye Bolt - Bagged &amp; Barcode</t>
  </si>
  <si>
    <t>5060402495625</t>
  </si>
  <si>
    <t>66756</t>
  </si>
  <si>
    <t>S/S M10 x 200mm Eye Bolt - Bagged &amp; Barcode</t>
  </si>
  <si>
    <t>5060402495632</t>
  </si>
  <si>
    <t>66759</t>
  </si>
  <si>
    <t>S/S M12 x 120mm Eye Bolt - Bagged &amp; Barcode</t>
  </si>
  <si>
    <t>5060402495649</t>
  </si>
  <si>
    <t>66762</t>
  </si>
  <si>
    <t>S/S M12 x 140mm Eye Bolt - Bagged &amp; Barcode</t>
  </si>
  <si>
    <t>5060402495656</t>
  </si>
  <si>
    <t>66765</t>
  </si>
  <si>
    <t>S/S M12 x 200mm Eye Bolt - Bagged &amp; Barcode</t>
  </si>
  <si>
    <t>5060402495663</t>
  </si>
  <si>
    <t>66789</t>
  </si>
  <si>
    <t>S/S 0.7kg Folding Anchor Mirror Polish</t>
  </si>
  <si>
    <t>5060402495670</t>
  </si>
  <si>
    <t>66792</t>
  </si>
  <si>
    <t>S/S 1.5kg Folding Anchor Mirror Polish</t>
  </si>
  <si>
    <t>5060402495687</t>
  </si>
  <si>
    <t>66795</t>
  </si>
  <si>
    <t>S/S 2.5kg Folding Anchor Mirror Polish</t>
  </si>
  <si>
    <t>5060402495694</t>
  </si>
  <si>
    <t>66798</t>
  </si>
  <si>
    <t>S/S 4.0kg Folding Anchor Mirror Polish</t>
  </si>
  <si>
    <t>5060402495700</t>
  </si>
  <si>
    <t>66801</t>
  </si>
  <si>
    <t>S/S 5.0kg Folding Anchor Mirror Polish</t>
  </si>
  <si>
    <t>5060402495717</t>
  </si>
  <si>
    <t>70000</t>
  </si>
  <si>
    <t>Mariner Upcycled Fishing Line Retainer 12425 - 6 Pack*</t>
  </si>
  <si>
    <t>70002</t>
  </si>
  <si>
    <t>Neoprene Classic Glasses Retainer (12128) - 6 pack</t>
  </si>
  <si>
    <t>0002980003170</t>
  </si>
  <si>
    <t>70003</t>
  </si>
  <si>
    <t>Chums Original Cotton Retainer 12424 - 6 pack</t>
  </si>
  <si>
    <t>0002981000178</t>
  </si>
  <si>
    <t>70004</t>
  </si>
  <si>
    <t>Universal (Rope) Glasses Retainer (12103) - 6 pack</t>
  </si>
  <si>
    <t>0002981010764</t>
  </si>
  <si>
    <t>70011</t>
  </si>
  <si>
    <t>Slip Fit 3mm Rope Glasses Retainers (12121) - 6 pack</t>
  </si>
  <si>
    <t>000298101069</t>
  </si>
  <si>
    <t>56090030</t>
  </si>
  <si>
    <t>70012</t>
  </si>
  <si>
    <t>Lens Leash Glasses Retainer (12104) - 6 pack</t>
  </si>
  <si>
    <t>0930391210446</t>
  </si>
  <si>
    <t>70013</t>
  </si>
  <si>
    <t>Classic Glasses Retainer (12108)- 6 pack</t>
  </si>
  <si>
    <t>0930391210828</t>
  </si>
  <si>
    <t>70015</t>
  </si>
  <si>
    <t>Floating Neo Eyewear Retainer (12178) - 6 pack</t>
  </si>
  <si>
    <t>0930391217858</t>
  </si>
  <si>
    <t>70016</t>
  </si>
  <si>
    <t>Glassfloat Classic (12131/35) Floating Glasses Retainer- 6 pack</t>
  </si>
  <si>
    <t>0930391213102</t>
  </si>
  <si>
    <t>70021</t>
  </si>
  <si>
    <t>Orbiter Premium Float (12410) 6 Pack*</t>
  </si>
  <si>
    <t>093039124106</t>
  </si>
  <si>
    <t>70025</t>
  </si>
  <si>
    <t>Floating Key Ring (91041)  6 pack</t>
  </si>
  <si>
    <t>0930399104198</t>
  </si>
  <si>
    <t>70027</t>
  </si>
  <si>
    <t>Floating Neo Keychain 6 Pack</t>
  </si>
  <si>
    <t>0930399002432</t>
  </si>
  <si>
    <t>70027.1</t>
  </si>
  <si>
    <t>Floating Neo Keychain LTD - 6 Pack - Order Code</t>
  </si>
  <si>
    <t>70027.2</t>
  </si>
  <si>
    <t>Floating Neo Keychain - 6 Pack - Order Code</t>
  </si>
  <si>
    <t>70030</t>
  </si>
  <si>
    <t>Cap Retainer (11106) - 6 pack</t>
  </si>
  <si>
    <t>0930391110692</t>
  </si>
  <si>
    <t>70036</t>
  </si>
  <si>
    <t>Duckie Wallet - Upcycled Tender - SINGLE</t>
  </si>
  <si>
    <t>093039185954</t>
  </si>
  <si>
    <t>70036.1</t>
  </si>
  <si>
    <t>Duckie Wallet - 6 Pack Order Code</t>
  </si>
  <si>
    <t>70038</t>
  </si>
  <si>
    <t>Leather Pulls- Zips and Snap Shackles - 1 Pack has 5 pulls</t>
  </si>
  <si>
    <t>70060.1</t>
  </si>
  <si>
    <t>Life Raft Key Ring - Blue - Pack of 6</t>
  </si>
  <si>
    <t>70060.3</t>
  </si>
  <si>
    <t>Life Raft Key Ring - Red - Pack of 6</t>
  </si>
  <si>
    <t>70065.2</t>
  </si>
  <si>
    <t>Floating Foam Key Fob - Sailboat - Pack of 6</t>
  </si>
  <si>
    <t>70065.3</t>
  </si>
  <si>
    <t>Floating Foam Key Fob - Shipswheel - Pack of 6</t>
  </si>
  <si>
    <t>70065.4</t>
  </si>
  <si>
    <t>Floating Foam Key Fob - Shark - Pack of 6</t>
  </si>
  <si>
    <t>70071</t>
  </si>
  <si>
    <t>Cork Floating Ball Key Ring 50mm - Pack of 12</t>
  </si>
  <si>
    <t>70082</t>
  </si>
  <si>
    <t>Rainbow - Glasses Retainers Display (Card of 48)*</t>
  </si>
  <si>
    <t>5060402491634</t>
  </si>
  <si>
    <t>70092</t>
  </si>
  <si>
    <t>Neoprene Glasses Retainers- (Card of 48)*</t>
  </si>
  <si>
    <t>5060402491665</t>
  </si>
  <si>
    <t>70095</t>
  </si>
  <si>
    <t>Springy Cap Retainers (Card of 24)*</t>
  </si>
  <si>
    <t>5060402491672</t>
  </si>
  <si>
    <t>70100</t>
  </si>
  <si>
    <t>Traditional Cotton Square - Navy - Three Spot - Pack of 12</t>
  </si>
  <si>
    <t>70103</t>
  </si>
  <si>
    <t>Traditional Cotton Square - Red - Three Spot - Pack of 12</t>
  </si>
  <si>
    <t>71010.1</t>
  </si>
  <si>
    <t>* Stalker Sunglasses with side shield - GREY</t>
  </si>
  <si>
    <t>5033473005093</t>
  </si>
  <si>
    <t>71010.2</t>
  </si>
  <si>
    <t>* Stalker Sunglasses with side shield - BROWN</t>
  </si>
  <si>
    <t>71011.1</t>
  </si>
  <si>
    <t>* Maritime - Orange Lens, Red, Black &amp; Grey Frame</t>
  </si>
  <si>
    <t>5033473019793</t>
  </si>
  <si>
    <t>71011.2</t>
  </si>
  <si>
    <t>* Maritime - Blue Lens, Blue, Black &amp; Grey Frame</t>
  </si>
  <si>
    <t>5033473018314</t>
  </si>
  <si>
    <t>71016.1</t>
  </si>
  <si>
    <t>* Freshwater Sunglasses - BROWN</t>
  </si>
  <si>
    <t>5033473002498</t>
  </si>
  <si>
    <t>71016.2</t>
  </si>
  <si>
    <t>* Freshwater Sunglasses - GREY</t>
  </si>
  <si>
    <t>71018.1</t>
  </si>
  <si>
    <t>* Predator Sunglasses with multi-coating - RED</t>
  </si>
  <si>
    <t>5033473001064</t>
  </si>
  <si>
    <t>71018.2</t>
  </si>
  <si>
    <t>* Predator Sunglasses with multi-coating - BLUE</t>
  </si>
  <si>
    <t>71020.1</t>
  </si>
  <si>
    <t>* Striker Sunglasses with side shield - GREY</t>
  </si>
  <si>
    <t>5033473001033</t>
  </si>
  <si>
    <t>71020.2</t>
  </si>
  <si>
    <t>* Striker Sunglasses with side shield - BROWN</t>
  </si>
  <si>
    <t>71022.1</t>
  </si>
  <si>
    <t>* Floatspotter Sunglasses with side shield - BROWN</t>
  </si>
  <si>
    <t>5033473003150</t>
  </si>
  <si>
    <t>71022.2</t>
  </si>
  <si>
    <t>* Floatspotter Sunglasses with side shield - BLACK</t>
  </si>
  <si>
    <t>71023.1</t>
  </si>
  <si>
    <t>* Clearwater Details &amp; Tint - BLUE</t>
  </si>
  <si>
    <t>5033473014262</t>
  </si>
  <si>
    <t>71023.2</t>
  </si>
  <si>
    <t>* Clearwater Details &amp; Tint - RED</t>
  </si>
  <si>
    <t>71025.1</t>
  </si>
  <si>
    <t>*Waterfall Sunglasses - GREY</t>
  </si>
  <si>
    <t>5033473505029</t>
  </si>
  <si>
    <t>71025.2</t>
  </si>
  <si>
    <t>*Waterfall Sunglasses - Brown</t>
  </si>
  <si>
    <t>71026.1</t>
  </si>
  <si>
    <t>* Reef Sunglasses - GREY</t>
  </si>
  <si>
    <t>5033473011780</t>
  </si>
  <si>
    <t>71026.2</t>
  </si>
  <si>
    <t>* Reef Sunglasses - BROWN</t>
  </si>
  <si>
    <t>71028.1</t>
  </si>
  <si>
    <t>*Alexander Sunglasses - Blue Lens</t>
  </si>
  <si>
    <t>71028.2</t>
  </si>
  <si>
    <t>*Alexander Sunglasses - Yellow Lens</t>
  </si>
  <si>
    <t>71052.1</t>
  </si>
  <si>
    <t>* Milano Sunglasses - GOLD &amp; BROWN</t>
  </si>
  <si>
    <t>5033473000906</t>
  </si>
  <si>
    <t>71052.2</t>
  </si>
  <si>
    <t>* Milano Sunglasses - SILVER &amp; GREY</t>
  </si>
  <si>
    <t>71055.1</t>
  </si>
  <si>
    <t>* Peru - GREY</t>
  </si>
  <si>
    <t>5033473016198</t>
  </si>
  <si>
    <t>71055.2</t>
  </si>
  <si>
    <t>* Peru - BROWN</t>
  </si>
  <si>
    <t>71092</t>
  </si>
  <si>
    <t>* Surfer Boys Sunglasses - Assorted</t>
  </si>
  <si>
    <t>5033473001163</t>
  </si>
  <si>
    <t>71094</t>
  </si>
  <si>
    <t>* Coco Girls Sunglasses - Assorted</t>
  </si>
  <si>
    <t>5033473016099</t>
  </si>
  <si>
    <t>71098</t>
  </si>
  <si>
    <t>40 Piece Counter Stand - Eyelevel</t>
  </si>
  <si>
    <t>71099</t>
  </si>
  <si>
    <t>40 Piece Floor Stand - Eyelevel</t>
  </si>
  <si>
    <t>71101</t>
  </si>
  <si>
    <t>Braid &amp; Tube Glasses Retainers - Bag of 12</t>
  </si>
  <si>
    <t>5033473003396</t>
  </si>
  <si>
    <t>71102</t>
  </si>
  <si>
    <t>Braid Slip Fit Glasses Retainers - Bag of 12</t>
  </si>
  <si>
    <t>5033473003402</t>
  </si>
  <si>
    <t>71107</t>
  </si>
  <si>
    <t>Sport Glasses Retainers - Bag of 12</t>
  </si>
  <si>
    <t>5033473003457</t>
  </si>
  <si>
    <t>71108</t>
  </si>
  <si>
    <t>Floating Glasses Retainers - Bag of 12</t>
  </si>
  <si>
    <t>5033473003464</t>
  </si>
  <si>
    <t>71109</t>
  </si>
  <si>
    <t>Adjustable Band Glasses Retainers - Bag of 12</t>
  </si>
  <si>
    <t>5033473003471</t>
  </si>
  <si>
    <t>71111</t>
  </si>
  <si>
    <t>Bungy Glasses Retainers - Bag of 12</t>
  </si>
  <si>
    <t>5033473003594</t>
  </si>
  <si>
    <t>83025</t>
  </si>
  <si>
    <t>Master Mark 25 Sextant Deluxe</t>
  </si>
  <si>
    <t>0116980025114</t>
  </si>
  <si>
    <t>83026</t>
  </si>
  <si>
    <t>Master Mark 15 Sextant</t>
  </si>
  <si>
    <t>0116980026036</t>
  </si>
  <si>
    <t>83030</t>
  </si>
  <si>
    <t>Artificial Horizon</t>
  </si>
  <si>
    <t>0116980144150</t>
  </si>
  <si>
    <t>83205</t>
  </si>
  <si>
    <t>Tiller Tamer</t>
  </si>
  <si>
    <t>0116982205026</t>
  </si>
  <si>
    <t>83252</t>
  </si>
  <si>
    <t>Cable Cover 1/8" / 3 mm (x 6's Only)</t>
  </si>
  <si>
    <t>0116980252060</t>
  </si>
  <si>
    <t>83253</t>
  </si>
  <si>
    <t>Cable Cover 5/32" / 4 mm (x 6's Only)</t>
  </si>
  <si>
    <t>0116980253050</t>
  </si>
  <si>
    <t>83254</t>
  </si>
  <si>
    <t>Cable Cover 3/16" / 5 mm (x 6's Only)</t>
  </si>
  <si>
    <t>0116980254040</t>
  </si>
  <si>
    <t>83255</t>
  </si>
  <si>
    <t>Cable Cover 1/4" / 6 mm (x 6's Only)</t>
  </si>
  <si>
    <t>0116980255030</t>
  </si>
  <si>
    <t>83256</t>
  </si>
  <si>
    <t>Cable Cover 5/16" / 8 mm (x 6's Only)</t>
  </si>
  <si>
    <t>0116980256020</t>
  </si>
  <si>
    <t>83257</t>
  </si>
  <si>
    <t>Cable Cover 3/8" / 10 mm (x 6's Only)</t>
  </si>
  <si>
    <t>0116980257010</t>
  </si>
  <si>
    <t>83352</t>
  </si>
  <si>
    <t>Rocker Stopper - Single Unit</t>
  </si>
  <si>
    <t>0116980352050</t>
  </si>
  <si>
    <t>83382</t>
  </si>
  <si>
    <t>Snap Tool - Multi-Key 16 tools in one</t>
  </si>
  <si>
    <t>011698012718</t>
  </si>
  <si>
    <t>83385</t>
  </si>
  <si>
    <t>Rudder Position Indicator (Rulan)</t>
  </si>
  <si>
    <t>0116980385034</t>
  </si>
  <si>
    <t>83395</t>
  </si>
  <si>
    <t>Secure Chafe Guards (Pair)</t>
  </si>
  <si>
    <t>0116980395002</t>
  </si>
  <si>
    <t>83430</t>
  </si>
  <si>
    <t>Motor Caddy</t>
  </si>
  <si>
    <t>0116980430024</t>
  </si>
  <si>
    <t>83440</t>
  </si>
  <si>
    <t>Doel-Fin - Black*</t>
  </si>
  <si>
    <t>0116980018598</t>
  </si>
  <si>
    <t>83450</t>
  </si>
  <si>
    <t>Prop Sox*</t>
  </si>
  <si>
    <t>0116980018666</t>
  </si>
  <si>
    <t>83530</t>
  </si>
  <si>
    <t>Key Buoy</t>
  </si>
  <si>
    <t>0116980087730</t>
  </si>
  <si>
    <t>83650</t>
  </si>
  <si>
    <t>Sail Track Stop - Round</t>
  </si>
  <si>
    <t>0116982350016</t>
  </si>
  <si>
    <t>83651</t>
  </si>
  <si>
    <t>Sail Track Stop - Flat, small</t>
  </si>
  <si>
    <t>0116982351006</t>
  </si>
  <si>
    <t>83652</t>
  </si>
  <si>
    <t>Sail Track Stop - Flat, large</t>
  </si>
  <si>
    <t>0116982352096</t>
  </si>
  <si>
    <t>83980</t>
  </si>
  <si>
    <t>Line Grabber - Pair - 2460</t>
  </si>
  <si>
    <t>0116980107902</t>
  </si>
  <si>
    <t>85111</t>
  </si>
  <si>
    <t>Awning Standard Medium</t>
  </si>
  <si>
    <t>8715738001114</t>
  </si>
  <si>
    <t>85121</t>
  </si>
  <si>
    <t>Awning Standard Large</t>
  </si>
  <si>
    <t>8715738001213</t>
  </si>
  <si>
    <t>85150</t>
  </si>
  <si>
    <t>Sunshade Free Hanging Small NS</t>
  </si>
  <si>
    <t>8715738001503</t>
  </si>
  <si>
    <t>85160</t>
  </si>
  <si>
    <t>Sunshade Free Hanging Medium</t>
  </si>
  <si>
    <t>8715738001602</t>
  </si>
  <si>
    <t>85160.1</t>
  </si>
  <si>
    <t>Poles for Sunshade Free Hanging Medium NS</t>
  </si>
  <si>
    <t>85170</t>
  </si>
  <si>
    <t>Sunshade Free Hanging Large</t>
  </si>
  <si>
    <t>8715738001701</t>
  </si>
  <si>
    <t>85170.1</t>
  </si>
  <si>
    <t>Poles for Sunshade Free Hanging Large NS</t>
  </si>
  <si>
    <t>85180</t>
  </si>
  <si>
    <t>Sunshade Free Hanging Giant NS</t>
  </si>
  <si>
    <t>8715738001800</t>
  </si>
  <si>
    <t>85190</t>
  </si>
  <si>
    <t>Hammock Incl. Suspension</t>
  </si>
  <si>
    <t>8715738001909</t>
  </si>
  <si>
    <t>85210</t>
  </si>
  <si>
    <t>Triangle Sunshade - Medium NS*</t>
  </si>
  <si>
    <t>8717933049090</t>
  </si>
  <si>
    <t>85300</t>
  </si>
  <si>
    <t>Sail Clips Set (3 Pcs.) Small*</t>
  </si>
  <si>
    <t>8715738003002</t>
  </si>
  <si>
    <t>85310</t>
  </si>
  <si>
    <t>Sail Clips Set (3 Pcs.) Medium*</t>
  </si>
  <si>
    <t>8715738003101</t>
  </si>
  <si>
    <t>85330</t>
  </si>
  <si>
    <t>Sail Clips Set (3 Pcs.) Mix (S-M-L)*</t>
  </si>
  <si>
    <t>8715738003309</t>
  </si>
  <si>
    <t>85340</t>
  </si>
  <si>
    <t>Rope Clips (2 Pcs.)</t>
  </si>
  <si>
    <t>8715738003408</t>
  </si>
  <si>
    <t>85341</t>
  </si>
  <si>
    <t>Rope Cover (2 Pcs)</t>
  </si>
  <si>
    <t>8715738003415</t>
  </si>
  <si>
    <t>85400</t>
  </si>
  <si>
    <t>Cockpit Bag Large</t>
  </si>
  <si>
    <t>8717933038247</t>
  </si>
  <si>
    <t>85405</t>
  </si>
  <si>
    <t>Cockpit Combi Bag</t>
  </si>
  <si>
    <t>8717933038254</t>
  </si>
  <si>
    <t>85410</t>
  </si>
  <si>
    <t>Cockpit Bag Small</t>
  </si>
  <si>
    <t>8717933038223</t>
  </si>
  <si>
    <t>85415</t>
  </si>
  <si>
    <t>Cockpit Bag Medium</t>
  </si>
  <si>
    <t>8717933038230</t>
  </si>
  <si>
    <t>85435</t>
  </si>
  <si>
    <t>Winch Handle Bag Small</t>
  </si>
  <si>
    <t>8717933038360</t>
  </si>
  <si>
    <t>85440</t>
  </si>
  <si>
    <t>Winch Handle Bag Large</t>
  </si>
  <si>
    <t>8717933038377</t>
  </si>
  <si>
    <t>85450</t>
  </si>
  <si>
    <t>Bulkhead Sheet Bag Small</t>
  </si>
  <si>
    <t>8717933038261</t>
  </si>
  <si>
    <t>85460</t>
  </si>
  <si>
    <t>Bulkhead Sheet Bag Medium</t>
  </si>
  <si>
    <t>8717933038278</t>
  </si>
  <si>
    <t>85470</t>
  </si>
  <si>
    <t>Bulkhead Sheet Bag Large</t>
  </si>
  <si>
    <t>8717933038285</t>
  </si>
  <si>
    <t>85475</t>
  </si>
  <si>
    <t>Bulkhead Sheet Bag Deep</t>
  </si>
  <si>
    <t>8717933038292</t>
  </si>
  <si>
    <t>85490</t>
  </si>
  <si>
    <t>Sea Rail Bag</t>
  </si>
  <si>
    <t>8717933038339</t>
  </si>
  <si>
    <t>85495</t>
  </si>
  <si>
    <t>Sea Rail Bag Large</t>
  </si>
  <si>
    <t>8717933038346</t>
  </si>
  <si>
    <t>85500</t>
  </si>
  <si>
    <t>Bulkhead Sheet Combi Bag Small</t>
  </si>
  <si>
    <t>8717933038308</t>
  </si>
  <si>
    <t>85505</t>
  </si>
  <si>
    <t>Bulkhead Sheet Combi Bag Medium</t>
  </si>
  <si>
    <t>8717933038315</t>
  </si>
  <si>
    <t>85510</t>
  </si>
  <si>
    <t>Bulkhead Sheet Combi Bag Large</t>
  </si>
  <si>
    <t>8717933038322</t>
  </si>
  <si>
    <t>85515</t>
  </si>
  <si>
    <t>Sea Rail Bag Deluxe Medium</t>
  </si>
  <si>
    <t>8717933038353</t>
  </si>
  <si>
    <t>85520</t>
  </si>
  <si>
    <t>Sea Rail Bag Deluxe Large</t>
  </si>
  <si>
    <t>85550</t>
  </si>
  <si>
    <t>Halyard Bag Small</t>
  </si>
  <si>
    <t>8715738005501</t>
  </si>
  <si>
    <t>85555</t>
  </si>
  <si>
    <t>Halyard Bag Medium</t>
  </si>
  <si>
    <t>8715738005556</t>
  </si>
  <si>
    <t>85560</t>
  </si>
  <si>
    <t>Halyard Bag Large</t>
  </si>
  <si>
    <t>8715738005600</t>
  </si>
  <si>
    <t>85580</t>
  </si>
  <si>
    <t>Cabin Bag Small</t>
  </si>
  <si>
    <t>8717933038384</t>
  </si>
  <si>
    <t>85585</t>
  </si>
  <si>
    <t>Cabin Bag Large</t>
  </si>
  <si>
    <t>8717933038391</t>
  </si>
  <si>
    <t>85600</t>
  </si>
  <si>
    <t>Bunk Net</t>
  </si>
  <si>
    <t>8715738006003</t>
  </si>
  <si>
    <t>85660</t>
  </si>
  <si>
    <t>Can Holder</t>
  </si>
  <si>
    <t>8717933038407</t>
  </si>
  <si>
    <t>85661</t>
  </si>
  <si>
    <t>Can Holder With Hooks</t>
  </si>
  <si>
    <t>8717933038414</t>
  </si>
  <si>
    <t>85751</t>
  </si>
  <si>
    <t>Outboard Cover 1</t>
  </si>
  <si>
    <t>85753</t>
  </si>
  <si>
    <t>Outboard Cover 3</t>
  </si>
  <si>
    <t>85754</t>
  </si>
  <si>
    <t>Outboard Cover 4*</t>
  </si>
  <si>
    <t>8715738007543</t>
  </si>
  <si>
    <t>85801</t>
  </si>
  <si>
    <t>Hatch Cover 1</t>
  </si>
  <si>
    <t>8715738008014</t>
  </si>
  <si>
    <t>85802</t>
  </si>
  <si>
    <t>Hatch Cover 2</t>
  </si>
  <si>
    <t>8715738008021</t>
  </si>
  <si>
    <t>85803</t>
  </si>
  <si>
    <t>Hatch Cover 3</t>
  </si>
  <si>
    <t>8715738008038</t>
  </si>
  <si>
    <t>85804</t>
  </si>
  <si>
    <t>Hatch Cover 4</t>
  </si>
  <si>
    <t>8715738008045</t>
  </si>
  <si>
    <t>85805</t>
  </si>
  <si>
    <t>Hatch Cover 5</t>
  </si>
  <si>
    <t>8715738008052</t>
  </si>
  <si>
    <t>85806</t>
  </si>
  <si>
    <t>Hatch Cover 6</t>
  </si>
  <si>
    <t>8715738008069</t>
  </si>
  <si>
    <t>85807</t>
  </si>
  <si>
    <t>Hatch Cover 7</t>
  </si>
  <si>
    <t>8715738008076</t>
  </si>
  <si>
    <t>85808</t>
  </si>
  <si>
    <t>Hatch Cover 8</t>
  </si>
  <si>
    <t>8715738008083</t>
  </si>
  <si>
    <t>85809</t>
  </si>
  <si>
    <t>Hatch Cover 9</t>
  </si>
  <si>
    <t>8717933048529</t>
  </si>
  <si>
    <t>85810</t>
  </si>
  <si>
    <t>Hatch Cover 10</t>
  </si>
  <si>
    <t>8715738008106</t>
  </si>
  <si>
    <t>85811</t>
  </si>
  <si>
    <t>Hatch Cover 11</t>
  </si>
  <si>
    <t>8715738008113</t>
  </si>
  <si>
    <t>85851</t>
  </si>
  <si>
    <t>Hatch Cover Mosquito 1</t>
  </si>
  <si>
    <t>8715738008519</t>
  </si>
  <si>
    <t>85852</t>
  </si>
  <si>
    <t>Hatch Cover Mosquito 2</t>
  </si>
  <si>
    <t>8715738008526</t>
  </si>
  <si>
    <t>85853</t>
  </si>
  <si>
    <t>Hatch Cover Mosquito 3</t>
  </si>
  <si>
    <t>8715738008533</t>
  </si>
  <si>
    <t>85854</t>
  </si>
  <si>
    <t>Hatch Cover Mosquito 4</t>
  </si>
  <si>
    <t>8715738008540</t>
  </si>
  <si>
    <t>85855</t>
  </si>
  <si>
    <t>Hatch Cover Mosquito 5</t>
  </si>
  <si>
    <t>8715738008557</t>
  </si>
  <si>
    <t>85856</t>
  </si>
  <si>
    <t>Hatch Cover Mosquito 6</t>
  </si>
  <si>
    <t>8715738008564</t>
  </si>
  <si>
    <t>85857</t>
  </si>
  <si>
    <t>Hatch Cover Mosquito 7</t>
  </si>
  <si>
    <t>8715738008571</t>
  </si>
  <si>
    <t>85865</t>
  </si>
  <si>
    <t>Sea Rail Cover Standard 1.0m</t>
  </si>
  <si>
    <t>8715738008656</t>
  </si>
  <si>
    <t>85866</t>
  </si>
  <si>
    <t>Sea Rail Cover Long 1.5m</t>
  </si>
  <si>
    <t>8715738008663</t>
  </si>
  <si>
    <t>85867</t>
  </si>
  <si>
    <t>Sea Rail Cover Extra Long 2.0m</t>
  </si>
  <si>
    <t>8715738008670</t>
  </si>
  <si>
    <t>85890</t>
  </si>
  <si>
    <t>Stay Protection S</t>
  </si>
  <si>
    <t>8715738008908</t>
  </si>
  <si>
    <t>85891</t>
  </si>
  <si>
    <t>Stay Protection M</t>
  </si>
  <si>
    <t>8715738008915</t>
  </si>
  <si>
    <t>85892</t>
  </si>
  <si>
    <t>Stay Protection L</t>
  </si>
  <si>
    <t>8715738008922</t>
  </si>
  <si>
    <t>85895</t>
  </si>
  <si>
    <t>Sea Rail Protector M</t>
  </si>
  <si>
    <t>8715738008953</t>
  </si>
  <si>
    <t>85896</t>
  </si>
  <si>
    <t>Sea Rail Protector L (SET)</t>
  </si>
  <si>
    <t>8715738008960</t>
  </si>
  <si>
    <t>85898</t>
  </si>
  <si>
    <t>Railing Cushion</t>
  </si>
  <si>
    <t>8715738008984</t>
  </si>
  <si>
    <t>85901</t>
  </si>
  <si>
    <t>Winch Cover 1</t>
  </si>
  <si>
    <t>85902</t>
  </si>
  <si>
    <t>Winch Cover 2</t>
  </si>
  <si>
    <t>8715738009028</t>
  </si>
  <si>
    <t>85903</t>
  </si>
  <si>
    <t>Winch Cover 3</t>
  </si>
  <si>
    <t>8717933041155</t>
  </si>
  <si>
    <t>85904</t>
  </si>
  <si>
    <t>Winch Cover 4</t>
  </si>
  <si>
    <t>8717933041162</t>
  </si>
  <si>
    <t>85905</t>
  </si>
  <si>
    <t>Winch Cover 5</t>
  </si>
  <si>
    <t>8717933041179</t>
  </si>
  <si>
    <t>85906</t>
  </si>
  <si>
    <t>Winch Cover 6</t>
  </si>
  <si>
    <t>8717933041186</t>
  </si>
  <si>
    <t>85907</t>
  </si>
  <si>
    <t>Winch Cover 7</t>
  </si>
  <si>
    <t>8717933041193</t>
  </si>
  <si>
    <t>85908</t>
  </si>
  <si>
    <t>Winch Cover 8</t>
  </si>
  <si>
    <t>8717933041209</t>
  </si>
  <si>
    <t>85909</t>
  </si>
  <si>
    <t>Winch Cover 9</t>
  </si>
  <si>
    <t>8717933041216</t>
  </si>
  <si>
    <t>85912</t>
  </si>
  <si>
    <t>Winch Cover 12 NS</t>
  </si>
  <si>
    <t>8715738009127</t>
  </si>
  <si>
    <t>85913</t>
  </si>
  <si>
    <t>Winch Cover 13 NS</t>
  </si>
  <si>
    <t>8715738009134</t>
  </si>
  <si>
    <t>85915</t>
  </si>
  <si>
    <t>Universal Cover</t>
  </si>
  <si>
    <t>8715738009158</t>
  </si>
  <si>
    <t>85980</t>
  </si>
  <si>
    <t>White Hooks/Screws (Pack of 4)</t>
  </si>
  <si>
    <t>8715738009806</t>
  </si>
  <si>
    <t>86111</t>
  </si>
  <si>
    <t>Sail Cover 1 - Breathable</t>
  </si>
  <si>
    <t>86112</t>
  </si>
  <si>
    <t>Sail Cover 2 - Breathable</t>
  </si>
  <si>
    <t>86113</t>
  </si>
  <si>
    <t>Sail Cover 3 - Breathable</t>
  </si>
  <si>
    <t>86114</t>
  </si>
  <si>
    <t>Sail Cover 4 - Breathable</t>
  </si>
  <si>
    <t>86211</t>
  </si>
  <si>
    <t>Furled headsail cover 11 mtr NS</t>
  </si>
  <si>
    <t>8717933036090</t>
  </si>
  <si>
    <t>86212</t>
  </si>
  <si>
    <t>Furled headsail cover 12.50 mtr NS</t>
  </si>
  <si>
    <t>8717933036106</t>
  </si>
  <si>
    <t>86213</t>
  </si>
  <si>
    <t>Furled headsail cover 14 mtr NS</t>
  </si>
  <si>
    <t>8717933036113</t>
  </si>
  <si>
    <t>86219</t>
  </si>
  <si>
    <t>Furled headsail cover extension 1.5m</t>
  </si>
  <si>
    <t>AF</t>
  </si>
  <si>
    <t>BO</t>
  </si>
  <si>
    <t>CR</t>
  </si>
  <si>
    <t>CS</t>
  </si>
  <si>
    <t>INTRASTAT_COMM_CODE</t>
  </si>
  <si>
    <t>INTRASTAT_IMPORT_DUTY_CODE</t>
  </si>
  <si>
    <t>39173100</t>
  </si>
  <si>
    <t>40169997</t>
  </si>
  <si>
    <t>39100090</t>
  </si>
  <si>
    <t>94017900</t>
  </si>
  <si>
    <t>54041900</t>
  </si>
  <si>
    <t>90</t>
  </si>
  <si>
    <t>05</t>
  </si>
  <si>
    <t>87089997</t>
  </si>
  <si>
    <t>82079091</t>
  </si>
  <si>
    <t>00</t>
  </si>
  <si>
    <t>84672951</t>
  </si>
  <si>
    <t>42029219</t>
  </si>
  <si>
    <t>63061900</t>
  </si>
  <si>
    <t>94036000</t>
  </si>
  <si>
    <t>76169900</t>
  </si>
  <si>
    <t>76169951</t>
  </si>
  <si>
    <t>96032900</t>
  </si>
  <si>
    <t>96032980</t>
  </si>
  <si>
    <t>96031000</t>
  </si>
  <si>
    <t>96039099</t>
  </si>
  <si>
    <t>63071000</t>
  </si>
  <si>
    <t>44170020</t>
  </si>
  <si>
    <t>39231000</t>
  </si>
  <si>
    <t>39249000</t>
  </si>
  <si>
    <t>96039091</t>
  </si>
  <si>
    <t>95079000</t>
  </si>
  <si>
    <t>34039900</t>
  </si>
  <si>
    <t>34059000</t>
  </si>
  <si>
    <t>34059090</t>
  </si>
  <si>
    <t>34025090</t>
  </si>
  <si>
    <t>33051000</t>
  </si>
  <si>
    <t>34031980</t>
  </si>
  <si>
    <t>34059010</t>
  </si>
  <si>
    <t>82119300</t>
  </si>
  <si>
    <t>82032000</t>
  </si>
  <si>
    <t>82055980</t>
  </si>
  <si>
    <t>39191019</t>
  </si>
  <si>
    <t>10</t>
  </si>
  <si>
    <t>63079098</t>
  </si>
  <si>
    <t>99</t>
  </si>
  <si>
    <t>33049900</t>
  </si>
  <si>
    <t>28112100</t>
  </si>
  <si>
    <t>90318080</t>
  </si>
  <si>
    <t>84148080</t>
  </si>
  <si>
    <t>89031200</t>
  </si>
  <si>
    <t>63072000</t>
  </si>
  <si>
    <t>56075011</t>
  </si>
  <si>
    <t>84142080</t>
  </si>
  <si>
    <t>90262080</t>
  </si>
  <si>
    <t>84148090</t>
  </si>
  <si>
    <t>44219999</t>
  </si>
  <si>
    <t>76169910</t>
  </si>
  <si>
    <t>49011000</t>
  </si>
  <si>
    <t>95062900</t>
  </si>
  <si>
    <t>84142000</t>
  </si>
  <si>
    <t>40</t>
  </si>
  <si>
    <t>80</t>
  </si>
  <si>
    <t>90051000</t>
  </si>
  <si>
    <t>90148000</t>
  </si>
  <si>
    <t>90158020</t>
  </si>
  <si>
    <t>90158000</t>
  </si>
  <si>
    <t>85272100</t>
  </si>
  <si>
    <t>85182100</t>
  </si>
  <si>
    <t>01</t>
  </si>
  <si>
    <t>20</t>
  </si>
  <si>
    <t>91059900</t>
  </si>
  <si>
    <t>90258010</t>
  </si>
  <si>
    <t>90258090</t>
  </si>
  <si>
    <t>90258020</t>
  </si>
  <si>
    <t>74199990</t>
  </si>
  <si>
    <t>85162991</t>
  </si>
  <si>
    <t>84145100</t>
  </si>
  <si>
    <t>84149000</t>
  </si>
  <si>
    <t>84879090</t>
  </si>
  <si>
    <t>85162900</t>
  </si>
  <si>
    <t>85366190</t>
  </si>
  <si>
    <t>85131000</t>
  </si>
  <si>
    <t>85131010</t>
  </si>
  <si>
    <t>95071000</t>
  </si>
  <si>
    <t>73181900</t>
  </si>
  <si>
    <t>85413200</t>
  </si>
  <si>
    <t>92089000</t>
  </si>
  <si>
    <t>85318070</t>
  </si>
  <si>
    <t>39219060</t>
  </si>
  <si>
    <t>34053000</t>
  </si>
  <si>
    <t>39241000</t>
  </si>
  <si>
    <t>73239300</t>
  </si>
  <si>
    <t>76169990</t>
  </si>
  <si>
    <t>44101130</t>
  </si>
  <si>
    <t>84241000</t>
  </si>
  <si>
    <t>70199000</t>
  </si>
  <si>
    <t>73269098</t>
  </si>
  <si>
    <t>76101000</t>
  </si>
  <si>
    <t>83024110</t>
  </si>
  <si>
    <t>40027000</t>
  </si>
  <si>
    <t>95069990</t>
  </si>
  <si>
    <t>54011090</t>
  </si>
  <si>
    <t>84523000</t>
  </si>
  <si>
    <t>85044095</t>
  </si>
  <si>
    <t>50</t>
  </si>
  <si>
    <t>83025000</t>
  </si>
  <si>
    <t>85432000</t>
  </si>
  <si>
    <t>39089000</t>
  </si>
  <si>
    <t>65050030</t>
  </si>
  <si>
    <t>65050090</t>
  </si>
  <si>
    <t>54077200</t>
  </si>
  <si>
    <t>68053000</t>
  </si>
  <si>
    <t>39181090</t>
  </si>
  <si>
    <t>73072100</t>
  </si>
  <si>
    <t>40169300</t>
  </si>
  <si>
    <t>39263000</t>
  </si>
  <si>
    <t>84135069</t>
  </si>
  <si>
    <t>39269060</t>
  </si>
  <si>
    <t>84251900</t>
  </si>
  <si>
    <t>39211390</t>
  </si>
  <si>
    <t>34022090</t>
  </si>
  <si>
    <t>90019000</t>
  </si>
  <si>
    <t>42029211</t>
  </si>
  <si>
    <t>42021291</t>
  </si>
  <si>
    <t>42021250</t>
  </si>
  <si>
    <t>39269050</t>
  </si>
  <si>
    <t>85123090</t>
  </si>
  <si>
    <t>39269099</t>
  </si>
  <si>
    <t>84253900</t>
  </si>
  <si>
    <t>84254900</t>
  </si>
  <si>
    <t>84311000</t>
  </si>
  <si>
    <t>73121000</t>
  </si>
  <si>
    <t>84813099</t>
  </si>
  <si>
    <t>39269000</t>
  </si>
  <si>
    <t>83011000</t>
  </si>
  <si>
    <t>73129000</t>
  </si>
  <si>
    <t>73072980</t>
  </si>
  <si>
    <t>84269990</t>
  </si>
  <si>
    <t>84871000</t>
  </si>
  <si>
    <t>89031900</t>
  </si>
  <si>
    <t>62171000</t>
  </si>
  <si>
    <t>85061011</t>
  </si>
  <si>
    <t>35061000</t>
  </si>
  <si>
    <t>38140090</t>
  </si>
  <si>
    <t>40021990</t>
  </si>
  <si>
    <t>59119099</t>
  </si>
  <si>
    <t>32141010</t>
  </si>
  <si>
    <t>39209928</t>
  </si>
  <si>
    <t>87</t>
  </si>
  <si>
    <t>27101991</t>
  </si>
  <si>
    <t>39191012</t>
  </si>
  <si>
    <t>39191080</t>
  </si>
  <si>
    <t>40082190</t>
  </si>
  <si>
    <t>34031910</t>
  </si>
  <si>
    <t>32091000</t>
  </si>
  <si>
    <t>40169400</t>
  </si>
  <si>
    <t>39269030</t>
  </si>
  <si>
    <t>39235000</t>
  </si>
  <si>
    <t>60063290</t>
  </si>
  <si>
    <t>73262000</t>
  </si>
  <si>
    <t>42050090</t>
  </si>
  <si>
    <t>39172210</t>
  </si>
  <si>
    <t>39173900</t>
  </si>
  <si>
    <t>40093100</t>
  </si>
  <si>
    <t>40094100</t>
  </si>
  <si>
    <t>85161080</t>
  </si>
  <si>
    <t>73102990</t>
  </si>
  <si>
    <t>84818081</t>
  </si>
  <si>
    <t>39174000</t>
  </si>
  <si>
    <t>85369030</t>
  </si>
  <si>
    <t>85366910</t>
  </si>
  <si>
    <t>85366990</t>
  </si>
  <si>
    <t>85437090</t>
  </si>
  <si>
    <t>85044090</t>
  </si>
  <si>
    <t>85291030</t>
  </si>
  <si>
    <t>88</t>
  </si>
  <si>
    <t>73269030</t>
  </si>
  <si>
    <t>84212100</t>
  </si>
  <si>
    <t>94054039</t>
  </si>
  <si>
    <t>85333900</t>
  </si>
  <si>
    <t>85054090</t>
  </si>
  <si>
    <t>84253100</t>
  </si>
  <si>
    <t>85</t>
  </si>
  <si>
    <t>83024900</t>
  </si>
  <si>
    <t>84835080</t>
  </si>
  <si>
    <t>73</t>
  </si>
  <si>
    <t>30</t>
  </si>
  <si>
    <t>91</t>
  </si>
  <si>
    <t>56090000</t>
  </si>
  <si>
    <t>73121010</t>
  </si>
  <si>
    <t>42023293</t>
  </si>
  <si>
    <t>42060000</t>
  </si>
  <si>
    <t>40169500</t>
  </si>
  <si>
    <t>45011000</t>
  </si>
  <si>
    <t>62132000</t>
  </si>
  <si>
    <t>90041091</t>
  </si>
  <si>
    <t>83024990</t>
  </si>
  <si>
    <t>90148030</t>
  </si>
  <si>
    <t>90149040</t>
  </si>
  <si>
    <t>83023060</t>
  </si>
  <si>
    <t>39269090</t>
  </si>
  <si>
    <t>63064900</t>
  </si>
  <si>
    <t>95062100</t>
  </si>
  <si>
    <t>63069900</t>
  </si>
  <si>
    <t>63069000</t>
  </si>
  <si>
    <t>11</t>
  </si>
  <si>
    <t>42029298</t>
  </si>
  <si>
    <t>Country code</t>
  </si>
  <si>
    <t>International dialing</t>
  </si>
  <si>
    <t>Country</t>
  </si>
  <si>
    <t>A</t>
  </si>
  <si>
    <t xml:space="preserve">Afghanistan </t>
  </si>
  <si>
    <t>AL</t>
  </si>
  <si>
    <t xml:space="preserve">Albania </t>
  </si>
  <si>
    <t>DZ</t>
  </si>
  <si>
    <t xml:space="preserve">Algeria </t>
  </si>
  <si>
    <t>AS</t>
  </si>
  <si>
    <t>American Samoa</t>
  </si>
  <si>
    <t>AD</t>
  </si>
  <si>
    <t xml:space="preserve">Andorra, Principality of </t>
  </si>
  <si>
    <t>AO</t>
  </si>
  <si>
    <t>Angola</t>
  </si>
  <si>
    <t>AI</t>
  </si>
  <si>
    <t xml:space="preserve">Anguilla </t>
  </si>
  <si>
    <t>AQ</t>
  </si>
  <si>
    <t>Antarctica</t>
  </si>
  <si>
    <t>AG</t>
  </si>
  <si>
    <t>Antigua and Barbuda</t>
  </si>
  <si>
    <t>AR</t>
  </si>
  <si>
    <t xml:space="preserve">Argentina </t>
  </si>
  <si>
    <t>AM</t>
  </si>
  <si>
    <t>Armenia</t>
  </si>
  <si>
    <t>AW</t>
  </si>
  <si>
    <t>Aruba</t>
  </si>
  <si>
    <t>Australia</t>
  </si>
  <si>
    <t>Austria</t>
  </si>
  <si>
    <t>AZ</t>
  </si>
  <si>
    <t>Azerbaijan or Azerbaidjan (Former Azerbaijan Soviet Socialist Republic)</t>
  </si>
  <si>
    <t>B</t>
  </si>
  <si>
    <t>BS</t>
  </si>
  <si>
    <t>Bahamas, Commonwealth of The</t>
  </si>
  <si>
    <t>BH</t>
  </si>
  <si>
    <t>Bahrain, Kingdom of (Former Dilmun)</t>
  </si>
  <si>
    <t>BD</t>
  </si>
  <si>
    <t>Bangladesh (Former East Pakistan)</t>
  </si>
  <si>
    <t>BB</t>
  </si>
  <si>
    <t xml:space="preserve">Barbados </t>
  </si>
  <si>
    <t>BY</t>
  </si>
  <si>
    <t>Belarus (Former Belorussian [Byelorussian] Soviet Socialist Republic)</t>
  </si>
  <si>
    <t xml:space="preserve">Belgium </t>
  </si>
  <si>
    <t>BZ</t>
  </si>
  <si>
    <t>Belize (Former British Honduras)</t>
  </si>
  <si>
    <t>BJ</t>
  </si>
  <si>
    <t>Benin (Former Dahomey)</t>
  </si>
  <si>
    <t>BM</t>
  </si>
  <si>
    <t xml:space="preserve">Bermuda </t>
  </si>
  <si>
    <t>BT</t>
  </si>
  <si>
    <t>Bhutan, Kingdom of</t>
  </si>
  <si>
    <t xml:space="preserve">Bolivia </t>
  </si>
  <si>
    <t>BA</t>
  </si>
  <si>
    <t xml:space="preserve">Bosnia and Herzegovina </t>
  </si>
  <si>
    <t>BW</t>
  </si>
  <si>
    <t>Botswana (Former Bechuanaland)</t>
  </si>
  <si>
    <t>BV</t>
  </si>
  <si>
    <t>No code - uninhabited</t>
  </si>
  <si>
    <t>Bouvet Island (Territory of Norway)</t>
  </si>
  <si>
    <t>BR</t>
  </si>
  <si>
    <t xml:space="preserve">Brazil </t>
  </si>
  <si>
    <t>IO</t>
  </si>
  <si>
    <t>British Indian Ocean Territory (BIOT)</t>
  </si>
  <si>
    <t>BN</t>
  </si>
  <si>
    <t xml:space="preserve">Brunei (Negara Brunei Darussalam) </t>
  </si>
  <si>
    <t>BG</t>
  </si>
  <si>
    <t xml:space="preserve">Bulgaria </t>
  </si>
  <si>
    <t>BF</t>
  </si>
  <si>
    <t>Burkina Faso (Former Upper Volta)</t>
  </si>
  <si>
    <t>BI</t>
  </si>
  <si>
    <t>Burundi (Former Urundi)</t>
  </si>
  <si>
    <t>C</t>
  </si>
  <si>
    <t>KH</t>
  </si>
  <si>
    <t>Cambodia, Kingdom of (Former Khmer Republic, Kampuchea Republic)</t>
  </si>
  <si>
    <t>CM</t>
  </si>
  <si>
    <t>Cameroon (Former French Cameroon)</t>
  </si>
  <si>
    <t xml:space="preserve">Canada </t>
  </si>
  <si>
    <t>CV</t>
  </si>
  <si>
    <t xml:space="preserve">Cape Verde </t>
  </si>
  <si>
    <t>KY</t>
  </si>
  <si>
    <t xml:space="preserve">Cayman Islands </t>
  </si>
  <si>
    <t>CF</t>
  </si>
  <si>
    <t xml:space="preserve">Central African Republic </t>
  </si>
  <si>
    <t>TD</t>
  </si>
  <si>
    <t xml:space="preserve">Chad </t>
  </si>
  <si>
    <t>CL</t>
  </si>
  <si>
    <t xml:space="preserve">Chile </t>
  </si>
  <si>
    <t xml:space="preserve">China </t>
  </si>
  <si>
    <t>CX</t>
  </si>
  <si>
    <t xml:space="preserve">Christmas Island </t>
  </si>
  <si>
    <t>CC</t>
  </si>
  <si>
    <t xml:space="preserve">Cocos (Keeling) Islands </t>
  </si>
  <si>
    <t>CO</t>
  </si>
  <si>
    <t xml:space="preserve">Colombia </t>
  </si>
  <si>
    <t>KM</t>
  </si>
  <si>
    <t xml:space="preserve">Comoros, Union of the </t>
  </si>
  <si>
    <t>CD</t>
  </si>
  <si>
    <t xml:space="preserve">Congo, Democratic Republic of the (Former Zaire) </t>
  </si>
  <si>
    <t>CG</t>
  </si>
  <si>
    <t>Congo, Republic of the</t>
  </si>
  <si>
    <t>CK</t>
  </si>
  <si>
    <t>Cook Islands (Former Harvey Islands)</t>
  </si>
  <si>
    <t xml:space="preserve">Costa Rica </t>
  </si>
  <si>
    <t>CI</t>
  </si>
  <si>
    <t xml:space="preserve">Cote D'Ivoire (Former Ivory Coast) </t>
  </si>
  <si>
    <t>HR</t>
  </si>
  <si>
    <t xml:space="preserve">Croatia (Hrvatska) </t>
  </si>
  <si>
    <t>CU</t>
  </si>
  <si>
    <t xml:space="preserve">Cuba </t>
  </si>
  <si>
    <t>CY</t>
  </si>
  <si>
    <t xml:space="preserve">Cyprus </t>
  </si>
  <si>
    <t>Czech Republic</t>
  </si>
  <si>
    <t>Czechoslavakia (Former) See CZ Czech Republic or Slovakia</t>
  </si>
  <si>
    <t>D</t>
  </si>
  <si>
    <t xml:space="preserve">Denmark </t>
  </si>
  <si>
    <t>DJ</t>
  </si>
  <si>
    <t>Djibouti (Former French Territory of the Afars and Issas, French Somaliland)</t>
  </si>
  <si>
    <t>DM</t>
  </si>
  <si>
    <t xml:space="preserve">Dominica </t>
  </si>
  <si>
    <t>DO</t>
  </si>
  <si>
    <t xml:space="preserve">+1-809 and +1-829  </t>
  </si>
  <si>
    <t xml:space="preserve">Dominican Republic </t>
  </si>
  <si>
    <t>E</t>
  </si>
  <si>
    <t>TP</t>
  </si>
  <si>
    <t>East Timor (Former Portuguese Timor)</t>
  </si>
  <si>
    <t>EC</t>
  </si>
  <si>
    <t xml:space="preserve">Ecuador </t>
  </si>
  <si>
    <t>EG</t>
  </si>
  <si>
    <t>Egypt (Former United Arab Republic - with Syria)</t>
  </si>
  <si>
    <t>SV</t>
  </si>
  <si>
    <t xml:space="preserve">El Salvador </t>
  </si>
  <si>
    <t>GQ</t>
  </si>
  <si>
    <t>Equatorial Guinea (Former Spanish Guinea)</t>
  </si>
  <si>
    <t>ER</t>
  </si>
  <si>
    <t>Eritrea (Former Eritrea Autonomous Region in Ethiopia)</t>
  </si>
  <si>
    <t>EE</t>
  </si>
  <si>
    <t>Estonia (Former Estonian Soviet Socialist Republic)</t>
  </si>
  <si>
    <t>ET</t>
  </si>
  <si>
    <t>Ethiopia (Former Abyssinia, Italian East Africa)</t>
  </si>
  <si>
    <t>F</t>
  </si>
  <si>
    <t>FK</t>
  </si>
  <si>
    <t xml:space="preserve">Falkland Islands (Islas Malvinas) </t>
  </si>
  <si>
    <t>FO</t>
  </si>
  <si>
    <t xml:space="preserve">Faroe Islands </t>
  </si>
  <si>
    <t>FJ</t>
  </si>
  <si>
    <t xml:space="preserve">Fiji </t>
  </si>
  <si>
    <t xml:space="preserve">Finland </t>
  </si>
  <si>
    <t xml:space="preserve">France </t>
  </si>
  <si>
    <t>GF</t>
  </si>
  <si>
    <t xml:space="preserve">French Guiana or French Guyana </t>
  </si>
  <si>
    <t>PF</t>
  </si>
  <si>
    <t>French Polynesia (Former French Colony of Oceania)</t>
  </si>
  <si>
    <t>TF</t>
  </si>
  <si>
    <t xml:space="preserve">French Southern Territories and Antarctic Lands </t>
  </si>
  <si>
    <t>G</t>
  </si>
  <si>
    <t>GA</t>
  </si>
  <si>
    <t>Gabon (Gabonese Republic)</t>
  </si>
  <si>
    <t>GM</t>
  </si>
  <si>
    <t xml:space="preserve">Gambia, The </t>
  </si>
  <si>
    <t>GE</t>
  </si>
  <si>
    <t>Georgia (Former Georgian Soviet Socialist Republic)</t>
  </si>
  <si>
    <t xml:space="preserve">Germany </t>
  </si>
  <si>
    <t>GH</t>
  </si>
  <si>
    <t>Ghana (Former Gold Coast)</t>
  </si>
  <si>
    <t>GI</t>
  </si>
  <si>
    <t xml:space="preserve">Gibraltar </t>
  </si>
  <si>
    <t xml:space="preserve">Great Britain (United Kingdom) </t>
  </si>
  <si>
    <t xml:space="preserve">Greece </t>
  </si>
  <si>
    <t>GL</t>
  </si>
  <si>
    <t xml:space="preserve">Greenland </t>
  </si>
  <si>
    <t>GD</t>
  </si>
  <si>
    <t xml:space="preserve">Grenada </t>
  </si>
  <si>
    <t>GP</t>
  </si>
  <si>
    <t>Guadeloupe</t>
  </si>
  <si>
    <t>GU</t>
  </si>
  <si>
    <t>Guam</t>
  </si>
  <si>
    <t>GT</t>
  </si>
  <si>
    <t xml:space="preserve">Guatemala </t>
  </si>
  <si>
    <t>GN</t>
  </si>
  <si>
    <t>Guinea (Former French Guinea)</t>
  </si>
  <si>
    <t>GW</t>
  </si>
  <si>
    <t>Guinea-Bissau (Former Portuguese Guinea)</t>
  </si>
  <si>
    <t>GY</t>
  </si>
  <si>
    <t>Guyana (Former British Guiana)</t>
  </si>
  <si>
    <t>H</t>
  </si>
  <si>
    <t>HT</t>
  </si>
  <si>
    <t xml:space="preserve">Haiti </t>
  </si>
  <si>
    <t>HM</t>
  </si>
  <si>
    <t>Heard Island and McDonald Islands (Territory of Australia)</t>
  </si>
  <si>
    <t>VA</t>
  </si>
  <si>
    <t>Holy See (Vatican City State)</t>
  </si>
  <si>
    <t>HN</t>
  </si>
  <si>
    <t xml:space="preserve">Honduras </t>
  </si>
  <si>
    <t>HK</t>
  </si>
  <si>
    <t xml:space="preserve">Hong Kong </t>
  </si>
  <si>
    <t xml:space="preserve">Hungary </t>
  </si>
  <si>
    <t>I</t>
  </si>
  <si>
    <t>IS</t>
  </si>
  <si>
    <t xml:space="preserve">Iceland </t>
  </si>
  <si>
    <t>IN</t>
  </si>
  <si>
    <t xml:space="preserve">India </t>
  </si>
  <si>
    <t>ID</t>
  </si>
  <si>
    <t>Indonesia (Former Netherlands East Indies; Dutch East Indies)</t>
  </si>
  <si>
    <t>IR</t>
  </si>
  <si>
    <t>Iran, Islamic Republic of</t>
  </si>
  <si>
    <t>IQ</t>
  </si>
  <si>
    <t xml:space="preserve">Iraq </t>
  </si>
  <si>
    <t xml:space="preserve">Ireland </t>
  </si>
  <si>
    <t>IL</t>
  </si>
  <si>
    <t xml:space="preserve">Israel </t>
  </si>
  <si>
    <t xml:space="preserve">Italy </t>
  </si>
  <si>
    <t>J</t>
  </si>
  <si>
    <t>JM</t>
  </si>
  <si>
    <t xml:space="preserve">Jamaica </t>
  </si>
  <si>
    <t>JP</t>
  </si>
  <si>
    <t xml:space="preserve">Japan </t>
  </si>
  <si>
    <t>JO</t>
  </si>
  <si>
    <t>Jordan (Former Transjordan)</t>
  </si>
  <si>
    <t>K</t>
  </si>
  <si>
    <t>KZ</t>
  </si>
  <si>
    <t>Kazakstan or Kazakhstan (Former Kazakh Soviet Socialist Republic)</t>
  </si>
  <si>
    <t>KE</t>
  </si>
  <si>
    <t>Kenya (Former British East Africa)</t>
  </si>
  <si>
    <t>KI</t>
  </si>
  <si>
    <t>Kiribati (Pronounced keer-ree-bahss) (Former Gilbert Islands)</t>
  </si>
  <si>
    <t>KP</t>
  </si>
  <si>
    <t>Korea, Democratic People's Republic of (North Korea)</t>
  </si>
  <si>
    <t>KR</t>
  </si>
  <si>
    <t xml:space="preserve">Korea, Republic of (South Korea) </t>
  </si>
  <si>
    <t>KW</t>
  </si>
  <si>
    <t xml:space="preserve">Kuwait </t>
  </si>
  <si>
    <t>KG</t>
  </si>
  <si>
    <t>Kyrgyzstan (Kyrgyz Republic) (Former Kirghiz Soviet Socialist Republic)</t>
  </si>
  <si>
    <t>L</t>
  </si>
  <si>
    <t>LA</t>
  </si>
  <si>
    <t>Lao People's Democratic Republic (Laos)</t>
  </si>
  <si>
    <t>LV</t>
  </si>
  <si>
    <t>Latvia (Former Latvian Soviet Socialist Republic)</t>
  </si>
  <si>
    <t>LB</t>
  </si>
  <si>
    <t xml:space="preserve">Lebanon </t>
  </si>
  <si>
    <t>LS</t>
  </si>
  <si>
    <t>Lesotho (Former Basutoland)</t>
  </si>
  <si>
    <t>LR</t>
  </si>
  <si>
    <t xml:space="preserve">Liberia </t>
  </si>
  <si>
    <t>LY</t>
  </si>
  <si>
    <t>Libya (Libyan Arab Jamahiriya)</t>
  </si>
  <si>
    <t>LI</t>
  </si>
  <si>
    <t xml:space="preserve">Liechtenstein </t>
  </si>
  <si>
    <t>LT</t>
  </si>
  <si>
    <t>Lithuania (Former Lithuanian Soviet Socialist Republic)</t>
  </si>
  <si>
    <t>LU</t>
  </si>
  <si>
    <t xml:space="preserve">Luxembourg </t>
  </si>
  <si>
    <t>M</t>
  </si>
  <si>
    <t>MO</t>
  </si>
  <si>
    <t xml:space="preserve">Macau </t>
  </si>
  <si>
    <t>MK</t>
  </si>
  <si>
    <t>Macedonia, The Former Yugoslav Republic of</t>
  </si>
  <si>
    <t>MG</t>
  </si>
  <si>
    <t>Madagascar (Former Malagasy Republic)</t>
  </si>
  <si>
    <t>MW</t>
  </si>
  <si>
    <t>Malawi (Former British Central African Protectorate, Nyasaland)</t>
  </si>
  <si>
    <t>MY</t>
  </si>
  <si>
    <t xml:space="preserve">Malaysia </t>
  </si>
  <si>
    <t>MV</t>
  </si>
  <si>
    <t xml:space="preserve">Maldives </t>
  </si>
  <si>
    <t>ML</t>
  </si>
  <si>
    <t xml:space="preserve">Mali (Former French Sudan and Sudanese Republic) </t>
  </si>
  <si>
    <t>MT</t>
  </si>
  <si>
    <t xml:space="preserve">Malta </t>
  </si>
  <si>
    <t>MH</t>
  </si>
  <si>
    <t>Marshall Islands (Former Marshall Islands District - Trust Territory of the Pacific Islands)</t>
  </si>
  <si>
    <t>MQ</t>
  </si>
  <si>
    <t xml:space="preserve">Martinique (French) </t>
  </si>
  <si>
    <t>MR</t>
  </si>
  <si>
    <t xml:space="preserve">Mauritania </t>
  </si>
  <si>
    <t>MU</t>
  </si>
  <si>
    <t xml:space="preserve">Mauritius </t>
  </si>
  <si>
    <t>YT</t>
  </si>
  <si>
    <t>Mayotte (Territorial Collectivity of Mayotte)</t>
  </si>
  <si>
    <t>MX</t>
  </si>
  <si>
    <t xml:space="preserve">Mexico </t>
  </si>
  <si>
    <t>FM</t>
  </si>
  <si>
    <t>Micronesia, Federated States of (Former Ponape, Truk, and Yap Districts - Trust Territory of the Pacific Islands)</t>
  </si>
  <si>
    <t>MD</t>
  </si>
  <si>
    <t>Moldova, Republic of</t>
  </si>
  <si>
    <t>MC</t>
  </si>
  <si>
    <t>Monaco, Principality of</t>
  </si>
  <si>
    <t>MN</t>
  </si>
  <si>
    <t>Mongolia (Former Outer Mongolia)</t>
  </si>
  <si>
    <t>MS</t>
  </si>
  <si>
    <t xml:space="preserve">Montserrat </t>
  </si>
  <si>
    <t>MA</t>
  </si>
  <si>
    <t xml:space="preserve">Morocco </t>
  </si>
  <si>
    <t>MZ</t>
  </si>
  <si>
    <t>Mozambique (Former Portuguese East Africa)</t>
  </si>
  <si>
    <t>MM</t>
  </si>
  <si>
    <t>Myanmar, Union of (Former Burma)</t>
  </si>
  <si>
    <t>N</t>
  </si>
  <si>
    <t>NA</t>
  </si>
  <si>
    <t>Namibia (Former German Southwest Africa, South-West Africa)</t>
  </si>
  <si>
    <t>NR</t>
  </si>
  <si>
    <t>Nauru (Former Pleasant Island)</t>
  </si>
  <si>
    <t>NP</t>
  </si>
  <si>
    <t xml:space="preserve">Nepal </t>
  </si>
  <si>
    <t xml:space="preserve">Netherlands </t>
  </si>
  <si>
    <t>AN</t>
  </si>
  <si>
    <t>Netherlands Antilles (Former Curacao and Dependencies)</t>
  </si>
  <si>
    <t>NC</t>
  </si>
  <si>
    <t xml:space="preserve">New Caledonia </t>
  </si>
  <si>
    <t xml:space="preserve">New Zealand (Aotearoa) </t>
  </si>
  <si>
    <t>NI</t>
  </si>
  <si>
    <t xml:space="preserve">Nicaragua </t>
  </si>
  <si>
    <t>NE</t>
  </si>
  <si>
    <t xml:space="preserve">Niger </t>
  </si>
  <si>
    <t>NG</t>
  </si>
  <si>
    <t xml:space="preserve">Nigeria </t>
  </si>
  <si>
    <t>NU</t>
  </si>
  <si>
    <t>Niue (Former Savage Island)</t>
  </si>
  <si>
    <t>NF</t>
  </si>
  <si>
    <t xml:space="preserve">Norfolk Island </t>
  </si>
  <si>
    <t>MP</t>
  </si>
  <si>
    <t>Northern Mariana Islands (Former Mariana Islands District - Trust Territory of the Pacific Islands)</t>
  </si>
  <si>
    <t>NO</t>
  </si>
  <si>
    <t xml:space="preserve">Norway </t>
  </si>
  <si>
    <t>O</t>
  </si>
  <si>
    <t>OM</t>
  </si>
  <si>
    <t>Oman, Sultanate of (Former Muscat and Oman)</t>
  </si>
  <si>
    <t>P</t>
  </si>
  <si>
    <t>Pakistan (Former West Pakistan)</t>
  </si>
  <si>
    <t>PW</t>
  </si>
  <si>
    <t>Palau (Former Palau District - Trust Terriroty of the Pacific Islands)</t>
  </si>
  <si>
    <t>PS</t>
  </si>
  <si>
    <t>Palestinian State (Proposed)</t>
  </si>
  <si>
    <t>PA</t>
  </si>
  <si>
    <t xml:space="preserve">Panama </t>
  </si>
  <si>
    <t>PG</t>
  </si>
  <si>
    <t>Papua New Guinea (Former Territory of Papua and New Guinea)</t>
  </si>
  <si>
    <t>PY</t>
  </si>
  <si>
    <t xml:space="preserve">Paraguay </t>
  </si>
  <si>
    <t>PE</t>
  </si>
  <si>
    <t xml:space="preserve">Peru </t>
  </si>
  <si>
    <t>PH</t>
  </si>
  <si>
    <t xml:space="preserve">Philippines </t>
  </si>
  <si>
    <t>PN</t>
  </si>
  <si>
    <t>Pitcairn Island</t>
  </si>
  <si>
    <t xml:space="preserve">Poland </t>
  </si>
  <si>
    <t>PT</t>
  </si>
  <si>
    <t xml:space="preserve">Portugal </t>
  </si>
  <si>
    <t>PR</t>
  </si>
  <si>
    <t>+1-787 or +1-939</t>
  </si>
  <si>
    <t xml:space="preserve">Puerto Rico </t>
  </si>
  <si>
    <t>Q</t>
  </si>
  <si>
    <t>QA</t>
  </si>
  <si>
    <t xml:space="preserve">Qatar, State of </t>
  </si>
  <si>
    <t>R</t>
  </si>
  <si>
    <t>RE</t>
  </si>
  <si>
    <t>Reunion (French) (Former Bourbon Island)</t>
  </si>
  <si>
    <t>RO</t>
  </si>
  <si>
    <t xml:space="preserve">Romania </t>
  </si>
  <si>
    <t>SU</t>
  </si>
  <si>
    <t>Russia - USSR (Former Russian Empire, Union of Soviet Socialist Republics, Russian Soviet Federative Socialist Republic) Now RU - Russian Federation</t>
  </si>
  <si>
    <t>RU</t>
  </si>
  <si>
    <t xml:space="preserve">Russian Federation </t>
  </si>
  <si>
    <t>RW</t>
  </si>
  <si>
    <t>Rwanda (Rwandese Republic) (Former Ruanda)</t>
  </si>
  <si>
    <t>S</t>
  </si>
  <si>
    <t>SH</t>
  </si>
  <si>
    <t xml:space="preserve">Saint Helena </t>
  </si>
  <si>
    <t>KN</t>
  </si>
  <si>
    <t>Saint Kitts and Nevis (Former Federation of Saint Christopher and Nevis)</t>
  </si>
  <si>
    <t>LC</t>
  </si>
  <si>
    <t xml:space="preserve">Saint Lucia </t>
  </si>
  <si>
    <t>PM</t>
  </si>
  <si>
    <t xml:space="preserve">Saint Pierre and Miquelon </t>
  </si>
  <si>
    <t>VC</t>
  </si>
  <si>
    <t xml:space="preserve">Saint Vincent and the Grenadines </t>
  </si>
  <si>
    <t>WS</t>
  </si>
  <si>
    <t>Samoa (Former Western Samoa)</t>
  </si>
  <si>
    <t>SM</t>
  </si>
  <si>
    <t xml:space="preserve">San Marino </t>
  </si>
  <si>
    <t>ST</t>
  </si>
  <si>
    <t xml:space="preserve">Sao Tome and Principe </t>
  </si>
  <si>
    <t>SA</t>
  </si>
  <si>
    <t xml:space="preserve">Saudi Arabia </t>
  </si>
  <si>
    <t>RS</t>
  </si>
  <si>
    <t>Serbia, Republic of</t>
  </si>
  <si>
    <t>SN</t>
  </si>
  <si>
    <t xml:space="preserve">Senegal </t>
  </si>
  <si>
    <t>SC</t>
  </si>
  <si>
    <t xml:space="preserve">Seychelles </t>
  </si>
  <si>
    <t>SL</t>
  </si>
  <si>
    <t xml:space="preserve">Sierra Leone </t>
  </si>
  <si>
    <t>SG</t>
  </si>
  <si>
    <t xml:space="preserve">Singapore </t>
  </si>
  <si>
    <t>SK</t>
  </si>
  <si>
    <t>Slovakia</t>
  </si>
  <si>
    <t>SI</t>
  </si>
  <si>
    <t xml:space="preserve">Slovenia </t>
  </si>
  <si>
    <t>SB</t>
  </si>
  <si>
    <t>Solomon Islands (Former British Solomon Islands)</t>
  </si>
  <si>
    <t>SO</t>
  </si>
  <si>
    <t xml:space="preserve">Somalia (Former Somali Republic, Somali Democratic Republic) </t>
  </si>
  <si>
    <t>ZA</t>
  </si>
  <si>
    <t>South Africa (Former Union of South Africa)</t>
  </si>
  <si>
    <t>GS</t>
  </si>
  <si>
    <t>South Georgia and the South Sandwich Islands</t>
  </si>
  <si>
    <t xml:space="preserve">Spain </t>
  </si>
  <si>
    <t>LK</t>
  </si>
  <si>
    <t xml:space="preserve">Sri Lanka (Former Serendib, Ceylon) </t>
  </si>
  <si>
    <t>SD</t>
  </si>
  <si>
    <t xml:space="preserve">Sudan (Former Anglo-Egyptian Sudan) </t>
  </si>
  <si>
    <t>SR</t>
  </si>
  <si>
    <t>Suriname (Former Netherlands Guiana, Dutch Guiana)</t>
  </si>
  <si>
    <t>SJ</t>
  </si>
  <si>
    <t xml:space="preserve">Svalbard (Spitzbergen) and Jan Mayen Islands </t>
  </si>
  <si>
    <t>SZ</t>
  </si>
  <si>
    <t xml:space="preserve">Swaziland, Kingdom of </t>
  </si>
  <si>
    <t xml:space="preserve">Sweden </t>
  </si>
  <si>
    <t xml:space="preserve">Switzerland </t>
  </si>
  <si>
    <t>SY</t>
  </si>
  <si>
    <t>Syria (Syrian Arab Republic) (Former United Arab Republic - with Egypt)</t>
  </si>
  <si>
    <t>T</t>
  </si>
  <si>
    <t>Taiwan (Former Formosa)</t>
  </si>
  <si>
    <t>TJ</t>
  </si>
  <si>
    <t>Tajikistan (Former Tajik Soviet Socialist Republic)</t>
  </si>
  <si>
    <t>TZ</t>
  </si>
  <si>
    <t>Tanzania, United Republic of (Former United Republic of Tanganyika and Zanzibar)</t>
  </si>
  <si>
    <t>TH</t>
  </si>
  <si>
    <t>Thailand (Former Siam)</t>
  </si>
  <si>
    <t>TG</t>
  </si>
  <si>
    <t>Togo (Former French Togoland)</t>
  </si>
  <si>
    <t>TK</t>
  </si>
  <si>
    <t xml:space="preserve">Tokelau </t>
  </si>
  <si>
    <t>TO</t>
  </si>
  <si>
    <t>Tonga, Kingdom of (Former Friendly Islands)</t>
  </si>
  <si>
    <t>TT</t>
  </si>
  <si>
    <t xml:space="preserve">Trinidad and Tobago </t>
  </si>
  <si>
    <t>TE</t>
  </si>
  <si>
    <t xml:space="preserve">Tromelin Island </t>
  </si>
  <si>
    <t xml:space="preserve">Tunisia </t>
  </si>
  <si>
    <t xml:space="preserve">Turkey </t>
  </si>
  <si>
    <t>TM</t>
  </si>
  <si>
    <t>Turkmenistan (Former Turkmen Soviet Socialist Republic)</t>
  </si>
  <si>
    <t>TC</t>
  </si>
  <si>
    <t xml:space="preserve">Turks and Caicos Islands </t>
  </si>
  <si>
    <t>TV</t>
  </si>
  <si>
    <t>Tuvalu (Former Ellice Islands)</t>
  </si>
  <si>
    <t>U</t>
  </si>
  <si>
    <t>UG</t>
  </si>
  <si>
    <t>Uganda, Republic of</t>
  </si>
  <si>
    <t>Ukraine (Former Ukrainian National Republic, Ukrainian State, Ukrainian Soviet Socialist Republic)</t>
  </si>
  <si>
    <t>AE</t>
  </si>
  <si>
    <t>United Arab Emirates (UAE) (Former Trucial Oman, Trucial States)</t>
  </si>
  <si>
    <t>United Kingdom (Great Britain / UK)</t>
  </si>
  <si>
    <t xml:space="preserve">United States </t>
  </si>
  <si>
    <t>UM</t>
  </si>
  <si>
    <t xml:space="preserve">United States Minor Outlying Islands </t>
  </si>
  <si>
    <t>UY</t>
  </si>
  <si>
    <t>Uruguay, Oriental Republic of (Former Banda Oriental, Cisplatine Province)</t>
  </si>
  <si>
    <t>UZ</t>
  </si>
  <si>
    <t>Uzbekistan (Former UZbek Soviet Socialist Republic)</t>
  </si>
  <si>
    <t>V</t>
  </si>
  <si>
    <t>VU</t>
  </si>
  <si>
    <t>Vanuatu (Former New Hebrides)</t>
  </si>
  <si>
    <t>Vatican City State (Holy See)</t>
  </si>
  <si>
    <t>VE</t>
  </si>
  <si>
    <t xml:space="preserve">Venezuela </t>
  </si>
  <si>
    <t xml:space="preserve">Vietnam </t>
  </si>
  <si>
    <t>VI</t>
  </si>
  <si>
    <t xml:space="preserve">Virgin Islands, British </t>
  </si>
  <si>
    <t>VQ</t>
  </si>
  <si>
    <t xml:space="preserve">Virgin Islands, United States (Former Danish West Indies) </t>
  </si>
  <si>
    <t>W</t>
  </si>
  <si>
    <t>WF</t>
  </si>
  <si>
    <t xml:space="preserve">Wallis and Futuna Islands </t>
  </si>
  <si>
    <t>EH</t>
  </si>
  <si>
    <t>Western Sahara (Former Spanish Sahara)</t>
  </si>
  <si>
    <t>Y</t>
  </si>
  <si>
    <t>YE</t>
  </si>
  <si>
    <t xml:space="preserve">Yemen </t>
  </si>
  <si>
    <t>YU</t>
  </si>
  <si>
    <t xml:space="preserve">Yugoslavia </t>
  </si>
  <si>
    <t>Z</t>
  </si>
  <si>
    <t>ZR</t>
  </si>
  <si>
    <t xml:space="preserve">Zaire (Former Congo Free State, Belgian Congo, Congo/Leopoldville, Congo/Kinshasa, Zaire) Now CD - Congo, Democratic Republic of the </t>
  </si>
  <si>
    <t>ZM</t>
  </si>
  <si>
    <t xml:space="preserve">Zambia, Republic of (Former Northern Rhodesia) </t>
  </si>
  <si>
    <t>ZW</t>
  </si>
  <si>
    <t xml:space="preserve">Zimbabwe, Republic of (Former Southern Rhodesia, Rhodesia) </t>
  </si>
  <si>
    <t>COUNTRY</t>
  </si>
  <si>
    <t>Overboard 12 Litre Dry Tube - Black</t>
  </si>
  <si>
    <t>Dust Cover for Fein Rotator</t>
  </si>
  <si>
    <t>Aquatic 6.5" Pro Classic Speakers, White - Pair</t>
  </si>
  <si>
    <t>Aquatic 6.5" Pro Classic Speakers, Black - Pair</t>
  </si>
  <si>
    <t>Aquatic 10" Pro Sport Subwoofer Black - Each</t>
  </si>
  <si>
    <t>Overboard Three Dry Bag Multipack - 3L + 6L + 8L Y, R, B.</t>
  </si>
  <si>
    <t>Overboard 45 Litre Classic Backpack- Black</t>
  </si>
  <si>
    <t>Overboard Medium Multipurpose Case- Semi Opaque</t>
  </si>
  <si>
    <t>Trudesign Intake Strainer Hi Flow 3" BSP - Black</t>
  </si>
  <si>
    <t># Out for Season # Dinghy Oar 2-Part, 150cm, Trim Spike Rowlock - PAIR</t>
  </si>
  <si>
    <t>Dinghy Oar 2-Part, 160cm Trim for Spike Rowlock - PAIR</t>
  </si>
  <si>
    <t># OUT FOR SEASON # Adj Fibreglass Shaft XT Kayak Paddle 210-240 -6276106 SINGLE</t>
  </si>
  <si>
    <t># OUT FOR SEASON # Bravo 8M-6.5L Pump &amp; Gauge - Individually Boxed Item</t>
  </si>
  <si>
    <t>90258080</t>
  </si>
  <si>
    <t># DISCONTINUED # Matt Chrome 3" Channel Barometer*</t>
  </si>
  <si>
    <t>Stainless Steel Ring with Double Hook AISI316 - Stainless Steel</t>
  </si>
  <si>
    <t># DISCONTINUED # Spiroll Chafe Guard (8-16mm rope sizes) - 1120*</t>
  </si>
  <si>
    <t>Overboard Pro-Sports Belt Pack- Black</t>
  </si>
  <si>
    <t>Pulling Winches - DLC1400 PL 7h HBP 70,  No Retail Box, Pallet Quantity Only*</t>
  </si>
  <si>
    <t>Pulling Winch - DL2000 PL HBP 40 Hand Brake- No Retail Box, Pallet Quantity Only*</t>
  </si>
  <si>
    <t>Pulling Winches- DL2500AB PL HBP 40 - No Retail Box, Pallet Quantity Only*</t>
  </si>
  <si>
    <t># DISCONTINUED # Aqua Marina PURE AIR iSUP 10'2" x 6" w/ Adjustable Paddle</t>
  </si>
  <si>
    <t># DISCONTINUED # Aqua Marina Coral Touring (Night Fade)- iSUP- W/ Hybrid Paddle</t>
  </si>
  <si>
    <t>Polyform CC-2 White Through Mooring Buoy</t>
  </si>
  <si>
    <t>MZ Fender Pump with adaptors for F, A &amp; G Series</t>
  </si>
  <si>
    <t>S/S 2mm Wire Rope Thimble - 5 in a Bag with Barcode</t>
  </si>
  <si>
    <t>S/S 3mm Wire Rope Thimble - 5 in a Bag with Barcode</t>
  </si>
  <si>
    <t>S/S 4mm Wire Rope Thimble - 5 in a Bag with Barcode</t>
  </si>
  <si>
    <t>S/S 5mm Wire Rope Thimble - 5 in a Bag with Barcode</t>
  </si>
  <si>
    <t>66820</t>
  </si>
  <si>
    <t>Anchor Swivel 6-8mm Chain - Stainless Steel</t>
  </si>
  <si>
    <t>66823</t>
  </si>
  <si>
    <t>Anchor Swivel 10-12mm Chain, Stainless Steel</t>
  </si>
  <si>
    <t>66828</t>
  </si>
  <si>
    <t>Anchor Double Swivel 6-8mm Chain Stainless Steel</t>
  </si>
  <si>
    <t>66831</t>
  </si>
  <si>
    <t>Anchor Double Swivel 10-12mm Chain, Stainless Steel</t>
  </si>
  <si>
    <t>Trudesign Hose Tail 13mm ½" BSP Male Compact 90° Bend</t>
  </si>
  <si>
    <t>TruDesign Hose Tail 25mm 1" BSP Male Compact 90° Bend</t>
  </si>
  <si>
    <t>17708</t>
  </si>
  <si>
    <t>Aquatic AV RGB Controller</t>
  </si>
  <si>
    <t>850005742852</t>
  </si>
  <si>
    <t>85269200</t>
  </si>
  <si>
    <t>Baltic Aqua Pro, Red - Medium 50 - 70kg</t>
  </si>
  <si>
    <t>Lagun Double Arm Piece with Tap for addition to standard frame</t>
  </si>
  <si>
    <t>Black 1"  Extension Bracket for Standard Mount</t>
  </si>
  <si>
    <t>Lagun Black Double Arm with Tap for addition to standard frame</t>
  </si>
  <si>
    <t># DISCONTINUED # Baltic Aqua Pro, Black - Medium 50 - 70kg*</t>
  </si>
  <si>
    <t># DISCONTINUED # Baltic Aqua Pro, Black - XLarge 90+kg*</t>
  </si>
  <si>
    <t>Airhead Ski Rope 75ft - AHSR-1</t>
  </si>
  <si>
    <t>Standard Lagun Mounting Plate Kit with Wedge &amp; Bolts, Natural Anodised</t>
  </si>
  <si>
    <t>Black Standard Lagun Mounting Plate Kit with Wedge &amp; Bolts</t>
  </si>
  <si>
    <t>Houdini Hatch Handle striking plate (singles)</t>
  </si>
  <si>
    <t>Aqua Marina BlueDrive X Pro with Two Lithium Batteries</t>
  </si>
  <si>
    <t>49810</t>
  </si>
  <si>
    <t>Gorilla Epoxy 25ml</t>
  </si>
  <si>
    <t>5704947001520</t>
  </si>
  <si>
    <t>4260329283034</t>
  </si>
  <si>
    <t>41405.1</t>
  </si>
  <si>
    <t># NEW Overboard 20L Urban Waterproof (IPX5) Backpack - Black</t>
  </si>
  <si>
    <t>6954521607788 / 2026 TBA</t>
  </si>
  <si>
    <t>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</si>
</sst>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eridian v32" connectionId="1" xr16:uid="{5134465E-2CE2-4AEF-A71F-7AABC268854A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STOCK_CODE" tableColumnId="1"/>
      <queryTableField id="2" name="DESCRIPTION" tableColumnId="2"/>
      <queryTableField id="3" name="BARCODE" tableColumnId="3"/>
      <queryTableField id="4" name="UNIT_WEIGHT" tableColumnId="4"/>
      <queryTableField id="6" name="COUNTRY_CODE_OF_ORIGIN" tableColumnId="6"/>
      <queryTableField id="7" name="INTRASTAT_COMM_CODE" tableColumnId="7"/>
      <queryTableField id="8" name="INTRASTAT_IMPORT_DUTY_CODE" tableColumnId="8"/>
      <queryTableField id="9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6519B5-15F8-4BCF-B925-EB103B7AB5B2}" name="Table_Query_from_Meridian_v32" displayName="Table_Query_from_Meridian_v32" ref="A1:H3036" tableType="queryTable" totalsRowShown="0">
  <autoFilter ref="A1:H3036" xr:uid="{596519B5-15F8-4BCF-B925-EB103B7AB5B2}"/>
  <tableColumns count="8">
    <tableColumn id="1" xr3:uid="{3421A540-C7B7-4806-B5C2-F98D5471955D}" uniqueName="1" name="STOCK_CODE" queryTableFieldId="1"/>
    <tableColumn id="2" xr3:uid="{BD0F4F4E-9C15-4AA4-980F-231BE4FF837C}" uniqueName="2" name="DESCRIPTION" queryTableFieldId="2"/>
    <tableColumn id="3" xr3:uid="{A763E291-13F7-46F6-BCC5-734A9F6FE6E8}" uniqueName="3" name="BARCODE" queryTableFieldId="3"/>
    <tableColumn id="4" xr3:uid="{6439CE6A-199D-41BF-930C-C47589A330BB}" uniqueName="4" name="UNIT_WEIGHT" queryTableFieldId="4"/>
    <tableColumn id="6" xr3:uid="{F19AA23B-C991-448A-87A3-EA3AF7384477}" uniqueName="6" name="COUNTRY_CODE_OF_ORIGIN" queryTableFieldId="6"/>
    <tableColumn id="7" xr3:uid="{41382662-FA3F-44E7-879E-EB381645E75B}" uniqueName="7" name="INTRASTAT_COMM_CODE" queryTableFieldId="7"/>
    <tableColumn id="8" xr3:uid="{1241FA2A-D057-4858-B47C-AC51DB46E7FE}" uniqueName="8" name="INTRASTAT_IMPORT_DUTY_CODE" queryTableFieldId="8"/>
    <tableColumn id="9" xr3:uid="{C1159FC7-18D1-4609-BD89-D78D581BE35C}" uniqueName="9" name="COUNTRY" queryTableFieldId="9" dataDxfId="0">
      <calculatedColumnFormula>VLOOKUP(Table_Query_from_Meridian_v32[[#This Row],[COUNTRY_CODE_OF_ORIGIN]],Sheet2!A:C,3,FALSE)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4496-565F-41AE-9EE2-D453CDBF84A1}">
  <dimension ref="A1:H3036"/>
  <sheetViews>
    <sheetView tabSelected="1" workbookViewId="0">
      <selection activeCell="B12" sqref="B12"/>
    </sheetView>
  </sheetViews>
  <sheetFormatPr defaultRowHeight="15" x14ac:dyDescent="0.25"/>
  <cols>
    <col min="1" max="1" width="15.85546875" bestFit="1" customWidth="1"/>
    <col min="2" max="2" width="81.140625" bestFit="1" customWidth="1"/>
    <col min="3" max="3" width="55.140625" bestFit="1" customWidth="1"/>
    <col min="4" max="4" width="16" bestFit="1" customWidth="1"/>
    <col min="5" max="5" width="30" bestFit="1" customWidth="1"/>
    <col min="6" max="6" width="26.5703125" bestFit="1" customWidth="1"/>
    <col min="7" max="7" width="33.5703125" bestFit="1" customWidth="1"/>
    <col min="8" max="8" width="81.140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8299</v>
      </c>
      <c r="G1" t="s">
        <v>8300</v>
      </c>
      <c r="H1" t="s">
        <v>8992</v>
      </c>
    </row>
    <row r="2" spans="1:8" x14ac:dyDescent="0.25">
      <c r="A2" t="s">
        <v>7</v>
      </c>
      <c r="B2" t="s">
        <v>8</v>
      </c>
      <c r="C2" t="s">
        <v>9</v>
      </c>
      <c r="D2">
        <v>2.4</v>
      </c>
      <c r="E2" t="s">
        <v>6</v>
      </c>
      <c r="F2" t="s">
        <v>8301</v>
      </c>
      <c r="G2" t="s">
        <v>8306</v>
      </c>
      <c r="H2" t="str">
        <f>VLOOKUP(Table_Query_from_Meridian_v32[[#This Row],[COUNTRY_CODE_OF_ORIGIN]],Sheet2!A:C,3,FALSE)</f>
        <v xml:space="preserve">Great Britain (United Kingdom) </v>
      </c>
    </row>
    <row r="3" spans="1:8" x14ac:dyDescent="0.25">
      <c r="A3" t="s">
        <v>10</v>
      </c>
      <c r="B3" t="s">
        <v>11</v>
      </c>
      <c r="C3" t="s">
        <v>12</v>
      </c>
      <c r="D3">
        <v>1.5</v>
      </c>
      <c r="E3" t="s">
        <v>13</v>
      </c>
      <c r="F3" t="s">
        <v>8302</v>
      </c>
      <c r="G3" t="s">
        <v>5</v>
      </c>
      <c r="H3" t="str">
        <f>VLOOKUP(Table_Query_from_Meridian_v32[[#This Row],[COUNTRY_CODE_OF_ORIGIN]],Sheet2!A:C,3,FALSE)</f>
        <v xml:space="preserve">China </v>
      </c>
    </row>
    <row r="4" spans="1:8" x14ac:dyDescent="0.25">
      <c r="A4" t="s">
        <v>14</v>
      </c>
      <c r="B4" t="s">
        <v>15</v>
      </c>
      <c r="C4" t="s">
        <v>16</v>
      </c>
      <c r="D4">
        <v>1.04</v>
      </c>
      <c r="E4" t="s">
        <v>17</v>
      </c>
      <c r="F4" t="s">
        <v>8303</v>
      </c>
      <c r="G4" t="s">
        <v>5</v>
      </c>
      <c r="H4" t="str">
        <f>VLOOKUP(Table_Query_from_Meridian_v32[[#This Row],[COUNTRY_CODE_OF_ORIGIN]],Sheet2!A:C,3,FALSE)</f>
        <v>Taiwan (Former Formosa)</v>
      </c>
    </row>
    <row r="5" spans="1:8" x14ac:dyDescent="0.25">
      <c r="A5" t="s">
        <v>18</v>
      </c>
      <c r="B5" t="s">
        <v>19</v>
      </c>
      <c r="C5" t="s">
        <v>20</v>
      </c>
      <c r="D5">
        <v>0.21</v>
      </c>
      <c r="E5" t="s">
        <v>21</v>
      </c>
      <c r="F5" t="s">
        <v>8304</v>
      </c>
      <c r="G5" t="s">
        <v>5</v>
      </c>
      <c r="H5" t="str">
        <f>VLOOKUP(Table_Query_from_Meridian_v32[[#This Row],[COUNTRY_CODE_OF_ORIGIN]],Sheet2!A:C,3,FALSE)</f>
        <v xml:space="preserve">Germany </v>
      </c>
    </row>
    <row r="6" spans="1:8" x14ac:dyDescent="0.25">
      <c r="A6" t="s">
        <v>22</v>
      </c>
      <c r="B6" t="s">
        <v>23</v>
      </c>
      <c r="C6" t="s">
        <v>24</v>
      </c>
      <c r="D6">
        <v>0.06</v>
      </c>
      <c r="E6" t="s">
        <v>25</v>
      </c>
      <c r="F6" t="s">
        <v>1641</v>
      </c>
      <c r="G6" t="s">
        <v>5</v>
      </c>
      <c r="H6" t="str">
        <f>VLOOKUP(Table_Query_from_Meridian_v32[[#This Row],[COUNTRY_CODE_OF_ORIGIN]],Sheet2!A:C,3,FALSE)</f>
        <v xml:space="preserve">Sweden </v>
      </c>
    </row>
    <row r="7" spans="1:8" x14ac:dyDescent="0.25">
      <c r="A7" t="s">
        <v>26</v>
      </c>
      <c r="B7" t="s">
        <v>27</v>
      </c>
      <c r="C7" t="s">
        <v>28</v>
      </c>
      <c r="D7">
        <v>0.05</v>
      </c>
      <c r="E7" t="s">
        <v>21</v>
      </c>
      <c r="F7" t="s">
        <v>8305</v>
      </c>
      <c r="G7" t="s">
        <v>8306</v>
      </c>
      <c r="H7" t="str">
        <f>VLOOKUP(Table_Query_from_Meridian_v32[[#This Row],[COUNTRY_CODE_OF_ORIGIN]],Sheet2!A:C,3,FALSE)</f>
        <v xml:space="preserve">Germany </v>
      </c>
    </row>
    <row r="8" spans="1:8" x14ac:dyDescent="0.25">
      <c r="A8" t="s">
        <v>30</v>
      </c>
      <c r="B8" t="s">
        <v>31</v>
      </c>
      <c r="C8" t="s">
        <v>32</v>
      </c>
      <c r="D8">
        <v>0.16</v>
      </c>
      <c r="E8" t="s">
        <v>25</v>
      </c>
      <c r="F8" t="s">
        <v>1641</v>
      </c>
      <c r="G8" t="s">
        <v>8307</v>
      </c>
      <c r="H8" t="str">
        <f>VLOOKUP(Table_Query_from_Meridian_v32[[#This Row],[COUNTRY_CODE_OF_ORIGIN]],Sheet2!A:C,3,FALSE)</f>
        <v xml:space="preserve">Sweden </v>
      </c>
    </row>
    <row r="9" spans="1:8" x14ac:dyDescent="0.25">
      <c r="A9" t="s">
        <v>33</v>
      </c>
      <c r="B9" t="s">
        <v>34</v>
      </c>
      <c r="C9" t="s">
        <v>35</v>
      </c>
      <c r="D9">
        <v>0.15</v>
      </c>
      <c r="E9" t="s">
        <v>25</v>
      </c>
      <c r="F9" t="s">
        <v>1641</v>
      </c>
      <c r="G9" t="s">
        <v>5</v>
      </c>
      <c r="H9" t="str">
        <f>VLOOKUP(Table_Query_from_Meridian_v32[[#This Row],[COUNTRY_CODE_OF_ORIGIN]],Sheet2!A:C,3,FALSE)</f>
        <v xml:space="preserve">Sweden </v>
      </c>
    </row>
    <row r="10" spans="1:8" x14ac:dyDescent="0.25">
      <c r="A10" t="s">
        <v>36</v>
      </c>
      <c r="B10" t="s">
        <v>37</v>
      </c>
      <c r="C10" t="s">
        <v>38</v>
      </c>
      <c r="D10">
        <v>0.55000000000000004</v>
      </c>
      <c r="E10" t="s">
        <v>6</v>
      </c>
      <c r="F10" t="s">
        <v>1641</v>
      </c>
      <c r="G10" t="s">
        <v>8306</v>
      </c>
      <c r="H10" t="str">
        <f>VLOOKUP(Table_Query_from_Meridian_v32[[#This Row],[COUNTRY_CODE_OF_ORIGIN]],Sheet2!A:C,3,FALSE)</f>
        <v xml:space="preserve">Great Britain (United Kingdom) </v>
      </c>
    </row>
    <row r="11" spans="1:8" x14ac:dyDescent="0.25">
      <c r="A11" t="s">
        <v>39</v>
      </c>
      <c r="B11" t="s">
        <v>40</v>
      </c>
      <c r="C11" t="s">
        <v>41</v>
      </c>
      <c r="D11">
        <v>7.0000000000000007E-2</v>
      </c>
      <c r="E11" t="s">
        <v>6</v>
      </c>
      <c r="F11" t="s">
        <v>1641</v>
      </c>
      <c r="G11" t="s">
        <v>8306</v>
      </c>
      <c r="H11" t="str">
        <f>VLOOKUP(Table_Query_from_Meridian_v32[[#This Row],[COUNTRY_CODE_OF_ORIGIN]],Sheet2!A:C,3,FALSE)</f>
        <v xml:space="preserve">Great Britain (United Kingdom) </v>
      </c>
    </row>
    <row r="12" spans="1:8" x14ac:dyDescent="0.25">
      <c r="A12" t="s">
        <v>42</v>
      </c>
      <c r="B12" t="s">
        <v>43</v>
      </c>
      <c r="C12" t="s">
        <v>5</v>
      </c>
      <c r="D12">
        <v>0.09</v>
      </c>
      <c r="E12" t="s">
        <v>6</v>
      </c>
      <c r="F12" t="s">
        <v>1641</v>
      </c>
      <c r="G12" t="s">
        <v>8306</v>
      </c>
      <c r="H12" t="str">
        <f>VLOOKUP(Table_Query_from_Meridian_v32[[#This Row],[COUNTRY_CODE_OF_ORIGIN]],Sheet2!A:C,3,FALSE)</f>
        <v xml:space="preserve">Great Britain (United Kingdom) </v>
      </c>
    </row>
    <row r="13" spans="1:8" x14ac:dyDescent="0.25">
      <c r="A13" t="s">
        <v>44</v>
      </c>
      <c r="B13" t="s">
        <v>45</v>
      </c>
      <c r="C13" t="s">
        <v>46</v>
      </c>
      <c r="D13">
        <v>0.7</v>
      </c>
      <c r="E13" t="s">
        <v>6</v>
      </c>
      <c r="F13" t="s">
        <v>1641</v>
      </c>
      <c r="G13" t="s">
        <v>8306</v>
      </c>
      <c r="H13" t="str">
        <f>VLOOKUP(Table_Query_from_Meridian_v32[[#This Row],[COUNTRY_CODE_OF_ORIGIN]],Sheet2!A:C,3,FALSE)</f>
        <v xml:space="preserve">Great Britain (United Kingdom) </v>
      </c>
    </row>
    <row r="14" spans="1:8" x14ac:dyDescent="0.25">
      <c r="A14" t="s">
        <v>47</v>
      </c>
      <c r="B14" t="s">
        <v>48</v>
      </c>
      <c r="C14" t="s">
        <v>49</v>
      </c>
      <c r="D14">
        <v>2.6</v>
      </c>
      <c r="E14" t="s">
        <v>13</v>
      </c>
      <c r="F14" t="s">
        <v>8308</v>
      </c>
      <c r="G14" t="s">
        <v>8306</v>
      </c>
      <c r="H14" t="str">
        <f>VLOOKUP(Table_Query_from_Meridian_v32[[#This Row],[COUNTRY_CODE_OF_ORIGIN]],Sheet2!A:C,3,FALSE)</f>
        <v xml:space="preserve">China </v>
      </c>
    </row>
    <row r="15" spans="1:8" x14ac:dyDescent="0.25">
      <c r="A15" t="s">
        <v>50</v>
      </c>
      <c r="B15" t="s">
        <v>51</v>
      </c>
      <c r="C15" t="s">
        <v>52</v>
      </c>
      <c r="D15">
        <v>0.2</v>
      </c>
      <c r="E15" t="s">
        <v>53</v>
      </c>
      <c r="F15" t="s">
        <v>8309</v>
      </c>
      <c r="G15" t="s">
        <v>5</v>
      </c>
      <c r="H15" t="str">
        <f>VLOOKUP(Table_Query_from_Meridian_v32[[#This Row],[COUNTRY_CODE_OF_ORIGIN]],Sheet2!A:C,3,FALSE)</f>
        <v xml:space="preserve">Netherlands </v>
      </c>
    </row>
    <row r="16" spans="1:8" x14ac:dyDescent="0.25">
      <c r="A16" t="s">
        <v>54</v>
      </c>
      <c r="B16" t="s">
        <v>55</v>
      </c>
      <c r="C16" t="s">
        <v>56</v>
      </c>
      <c r="D16">
        <v>0.31</v>
      </c>
      <c r="E16" t="s">
        <v>53</v>
      </c>
      <c r="F16" t="s">
        <v>8309</v>
      </c>
      <c r="G16" t="s">
        <v>5</v>
      </c>
      <c r="H16" t="str">
        <f>VLOOKUP(Table_Query_from_Meridian_v32[[#This Row],[COUNTRY_CODE_OF_ORIGIN]],Sheet2!A:C,3,FALSE)</f>
        <v xml:space="preserve">Netherlands </v>
      </c>
    </row>
    <row r="17" spans="1:8" x14ac:dyDescent="0.25">
      <c r="A17" t="s">
        <v>57</v>
      </c>
      <c r="B17" t="s">
        <v>58</v>
      </c>
      <c r="C17" t="s">
        <v>59</v>
      </c>
      <c r="D17">
        <v>0.4</v>
      </c>
      <c r="E17" t="s">
        <v>53</v>
      </c>
      <c r="F17" t="s">
        <v>8309</v>
      </c>
      <c r="G17" t="s">
        <v>5</v>
      </c>
      <c r="H17" t="str">
        <f>VLOOKUP(Table_Query_from_Meridian_v32[[#This Row],[COUNTRY_CODE_OF_ORIGIN]],Sheet2!A:C,3,FALSE)</f>
        <v xml:space="preserve">Netherlands </v>
      </c>
    </row>
    <row r="18" spans="1:8" x14ac:dyDescent="0.25">
      <c r="A18" t="s">
        <v>60</v>
      </c>
      <c r="B18" t="s">
        <v>61</v>
      </c>
      <c r="C18" t="s">
        <v>62</v>
      </c>
      <c r="D18">
        <v>0.45</v>
      </c>
      <c r="E18" t="s">
        <v>53</v>
      </c>
      <c r="F18" t="s">
        <v>8309</v>
      </c>
      <c r="G18" t="s">
        <v>5</v>
      </c>
      <c r="H18" t="str">
        <f>VLOOKUP(Table_Query_from_Meridian_v32[[#This Row],[COUNTRY_CODE_OF_ORIGIN]],Sheet2!A:C,3,FALSE)</f>
        <v xml:space="preserve">Netherlands </v>
      </c>
    </row>
    <row r="19" spans="1:8" x14ac:dyDescent="0.25">
      <c r="A19" t="s">
        <v>63</v>
      </c>
      <c r="B19" t="s">
        <v>64</v>
      </c>
      <c r="C19" t="s">
        <v>65</v>
      </c>
      <c r="D19">
        <v>1.08</v>
      </c>
      <c r="E19" t="s">
        <v>53</v>
      </c>
      <c r="F19" t="s">
        <v>8309</v>
      </c>
      <c r="G19" t="s">
        <v>5</v>
      </c>
      <c r="H19" t="str">
        <f>VLOOKUP(Table_Query_from_Meridian_v32[[#This Row],[COUNTRY_CODE_OF_ORIGIN]],Sheet2!A:C,3,FALSE)</f>
        <v xml:space="preserve">Netherlands </v>
      </c>
    </row>
    <row r="20" spans="1:8" x14ac:dyDescent="0.25">
      <c r="A20" t="s">
        <v>66</v>
      </c>
      <c r="B20" t="s">
        <v>67</v>
      </c>
      <c r="C20" t="s">
        <v>68</v>
      </c>
      <c r="D20">
        <v>1.23</v>
      </c>
      <c r="E20" t="s">
        <v>53</v>
      </c>
      <c r="F20" t="s">
        <v>8309</v>
      </c>
      <c r="G20" t="s">
        <v>5</v>
      </c>
      <c r="H20" t="str">
        <f>VLOOKUP(Table_Query_from_Meridian_v32[[#This Row],[COUNTRY_CODE_OF_ORIGIN]],Sheet2!A:C,3,FALSE)</f>
        <v xml:space="preserve">Netherlands </v>
      </c>
    </row>
    <row r="21" spans="1:8" x14ac:dyDescent="0.25">
      <c r="A21" t="s">
        <v>69</v>
      </c>
      <c r="B21" t="s">
        <v>70</v>
      </c>
      <c r="C21" t="s">
        <v>71</v>
      </c>
      <c r="D21">
        <v>0.1</v>
      </c>
      <c r="E21" t="s">
        <v>53</v>
      </c>
      <c r="F21" t="s">
        <v>8309</v>
      </c>
      <c r="G21" t="s">
        <v>5</v>
      </c>
      <c r="H21" t="str">
        <f>VLOOKUP(Table_Query_from_Meridian_v32[[#This Row],[COUNTRY_CODE_OF_ORIGIN]],Sheet2!A:C,3,FALSE)</f>
        <v xml:space="preserve">Netherlands </v>
      </c>
    </row>
    <row r="22" spans="1:8" x14ac:dyDescent="0.25">
      <c r="A22" t="s">
        <v>72</v>
      </c>
      <c r="B22" t="s">
        <v>73</v>
      </c>
      <c r="C22" t="s">
        <v>74</v>
      </c>
      <c r="D22">
        <v>0.1</v>
      </c>
      <c r="E22" t="s">
        <v>53</v>
      </c>
      <c r="F22" t="s">
        <v>8309</v>
      </c>
      <c r="G22" t="s">
        <v>5</v>
      </c>
      <c r="H22" t="str">
        <f>VLOOKUP(Table_Query_from_Meridian_v32[[#This Row],[COUNTRY_CODE_OF_ORIGIN]],Sheet2!A:C,3,FALSE)</f>
        <v xml:space="preserve">Netherlands </v>
      </c>
    </row>
    <row r="23" spans="1:8" x14ac:dyDescent="0.25">
      <c r="A23" t="s">
        <v>75</v>
      </c>
      <c r="B23" t="s">
        <v>76</v>
      </c>
      <c r="C23" t="s">
        <v>77</v>
      </c>
      <c r="D23">
        <v>1.04</v>
      </c>
      <c r="E23" t="s">
        <v>53</v>
      </c>
      <c r="F23" t="s">
        <v>8309</v>
      </c>
      <c r="G23" t="s">
        <v>8310</v>
      </c>
      <c r="H23" t="str">
        <f>VLOOKUP(Table_Query_from_Meridian_v32[[#This Row],[COUNTRY_CODE_OF_ORIGIN]],Sheet2!A:C,3,FALSE)</f>
        <v xml:space="preserve">Netherlands </v>
      </c>
    </row>
    <row r="24" spans="1:8" x14ac:dyDescent="0.25">
      <c r="A24" t="s">
        <v>78</v>
      </c>
      <c r="B24" t="s">
        <v>79</v>
      </c>
      <c r="C24" t="s">
        <v>5</v>
      </c>
      <c r="D24">
        <v>0</v>
      </c>
      <c r="E24" t="s">
        <v>53</v>
      </c>
      <c r="F24" t="s">
        <v>8309</v>
      </c>
      <c r="G24" t="s">
        <v>5</v>
      </c>
      <c r="H24" t="str">
        <f>VLOOKUP(Table_Query_from_Meridian_v32[[#This Row],[COUNTRY_CODE_OF_ORIGIN]],Sheet2!A:C,3,FALSE)</f>
        <v xml:space="preserve">Netherlands </v>
      </c>
    </row>
    <row r="25" spans="1:8" x14ac:dyDescent="0.25">
      <c r="A25" t="s">
        <v>80</v>
      </c>
      <c r="B25" t="s">
        <v>81</v>
      </c>
      <c r="C25" t="s">
        <v>82</v>
      </c>
      <c r="D25">
        <v>5.8</v>
      </c>
      <c r="E25" t="s">
        <v>53</v>
      </c>
      <c r="F25" t="s">
        <v>8311</v>
      </c>
      <c r="G25" t="s">
        <v>8310</v>
      </c>
      <c r="H25" t="str">
        <f>VLOOKUP(Table_Query_from_Meridian_v32[[#This Row],[COUNTRY_CODE_OF_ORIGIN]],Sheet2!A:C,3,FALSE)</f>
        <v xml:space="preserve">Netherlands </v>
      </c>
    </row>
    <row r="26" spans="1:8" x14ac:dyDescent="0.25">
      <c r="A26" t="s">
        <v>83</v>
      </c>
      <c r="B26" t="s">
        <v>84</v>
      </c>
      <c r="C26" t="s">
        <v>5</v>
      </c>
      <c r="D26">
        <v>5.8</v>
      </c>
      <c r="E26" t="s">
        <v>53</v>
      </c>
      <c r="F26" t="s">
        <v>8311</v>
      </c>
      <c r="G26" t="s">
        <v>8310</v>
      </c>
      <c r="H26" t="str">
        <f>VLOOKUP(Table_Query_from_Meridian_v32[[#This Row],[COUNTRY_CODE_OF_ORIGIN]],Sheet2!A:C,3,FALSE)</f>
        <v xml:space="preserve">Netherlands </v>
      </c>
    </row>
    <row r="27" spans="1:8" x14ac:dyDescent="0.25">
      <c r="A27" t="s">
        <v>85</v>
      </c>
      <c r="B27" t="s">
        <v>86</v>
      </c>
      <c r="C27" t="s">
        <v>5</v>
      </c>
      <c r="D27">
        <v>5.8</v>
      </c>
      <c r="E27" t="s">
        <v>53</v>
      </c>
      <c r="F27" t="s">
        <v>8311</v>
      </c>
      <c r="G27" t="s">
        <v>5</v>
      </c>
      <c r="H27" t="str">
        <f>VLOOKUP(Table_Query_from_Meridian_v32[[#This Row],[COUNTRY_CODE_OF_ORIGIN]],Sheet2!A:C,3,FALSE)</f>
        <v xml:space="preserve">Netherlands </v>
      </c>
    </row>
    <row r="28" spans="1:8" x14ac:dyDescent="0.25">
      <c r="A28" t="s">
        <v>87</v>
      </c>
      <c r="B28" t="s">
        <v>8994</v>
      </c>
      <c r="C28" t="s">
        <v>5</v>
      </c>
      <c r="D28">
        <v>1.32</v>
      </c>
      <c r="E28" t="s">
        <v>53</v>
      </c>
      <c r="F28" t="s">
        <v>8309</v>
      </c>
      <c r="G28" t="s">
        <v>5</v>
      </c>
      <c r="H28" t="str">
        <f>VLOOKUP(Table_Query_from_Meridian_v32[[#This Row],[COUNTRY_CODE_OF_ORIGIN]],Sheet2!A:C,3,FALSE)</f>
        <v xml:space="preserve">Netherlands </v>
      </c>
    </row>
    <row r="29" spans="1:8" x14ac:dyDescent="0.25">
      <c r="A29" t="s">
        <v>88</v>
      </c>
      <c r="B29" t="s">
        <v>89</v>
      </c>
      <c r="C29" t="s">
        <v>90</v>
      </c>
      <c r="D29">
        <v>7.0000000000000007E-2</v>
      </c>
      <c r="E29" t="s">
        <v>6</v>
      </c>
      <c r="F29" t="s">
        <v>8312</v>
      </c>
      <c r="G29" t="s">
        <v>8310</v>
      </c>
      <c r="H29" t="str">
        <f>VLOOKUP(Table_Query_from_Meridian_v32[[#This Row],[COUNTRY_CODE_OF_ORIGIN]],Sheet2!A:C,3,FALSE)</f>
        <v xml:space="preserve">Great Britain (United Kingdom) </v>
      </c>
    </row>
    <row r="30" spans="1:8" x14ac:dyDescent="0.25">
      <c r="A30" t="s">
        <v>91</v>
      </c>
      <c r="B30" t="s">
        <v>92</v>
      </c>
      <c r="C30" t="s">
        <v>5</v>
      </c>
      <c r="D30">
        <v>0</v>
      </c>
      <c r="E30" t="s">
        <v>6</v>
      </c>
      <c r="F30" t="s">
        <v>8312</v>
      </c>
      <c r="G30" t="s">
        <v>8310</v>
      </c>
      <c r="H30" t="str">
        <f>VLOOKUP(Table_Query_from_Meridian_v32[[#This Row],[COUNTRY_CODE_OF_ORIGIN]],Sheet2!A:C,3,FALSE)</f>
        <v xml:space="preserve">Great Britain (United Kingdom) </v>
      </c>
    </row>
    <row r="31" spans="1:8" x14ac:dyDescent="0.25">
      <c r="A31" t="s">
        <v>93</v>
      </c>
      <c r="B31" t="s">
        <v>94</v>
      </c>
      <c r="C31" t="s">
        <v>95</v>
      </c>
      <c r="D31">
        <v>0.12</v>
      </c>
      <c r="E31" t="s">
        <v>6</v>
      </c>
      <c r="F31" t="s">
        <v>8312</v>
      </c>
      <c r="G31" t="s">
        <v>8310</v>
      </c>
      <c r="H31" t="str">
        <f>VLOOKUP(Table_Query_from_Meridian_v32[[#This Row],[COUNTRY_CODE_OF_ORIGIN]],Sheet2!A:C,3,FALSE)</f>
        <v xml:space="preserve">Great Britain (United Kingdom) </v>
      </c>
    </row>
    <row r="32" spans="1:8" x14ac:dyDescent="0.25">
      <c r="A32" t="s">
        <v>96</v>
      </c>
      <c r="B32" t="s">
        <v>97</v>
      </c>
      <c r="C32" t="s">
        <v>98</v>
      </c>
      <c r="D32">
        <v>0.14000000000000001</v>
      </c>
      <c r="E32" t="s">
        <v>6</v>
      </c>
      <c r="F32" t="s">
        <v>8312</v>
      </c>
      <c r="G32" t="s">
        <v>8310</v>
      </c>
      <c r="H32" t="str">
        <f>VLOOKUP(Table_Query_from_Meridian_v32[[#This Row],[COUNTRY_CODE_OF_ORIGIN]],Sheet2!A:C,3,FALSE)</f>
        <v xml:space="preserve">Great Britain (United Kingdom) </v>
      </c>
    </row>
    <row r="33" spans="1:8" x14ac:dyDescent="0.25">
      <c r="A33" t="s">
        <v>99</v>
      </c>
      <c r="B33" t="s">
        <v>100</v>
      </c>
      <c r="C33" t="s">
        <v>101</v>
      </c>
      <c r="D33">
        <v>0.06</v>
      </c>
      <c r="E33" t="s">
        <v>6</v>
      </c>
      <c r="F33" t="s">
        <v>8312</v>
      </c>
      <c r="G33" t="s">
        <v>8310</v>
      </c>
      <c r="H33" t="str">
        <f>VLOOKUP(Table_Query_from_Meridian_v32[[#This Row],[COUNTRY_CODE_OF_ORIGIN]],Sheet2!A:C,3,FALSE)</f>
        <v xml:space="preserve">Great Britain (United Kingdom) </v>
      </c>
    </row>
    <row r="34" spans="1:8" x14ac:dyDescent="0.25">
      <c r="A34" t="s">
        <v>102</v>
      </c>
      <c r="B34" t="s">
        <v>103</v>
      </c>
      <c r="C34" t="s">
        <v>104</v>
      </c>
      <c r="D34">
        <v>0.12</v>
      </c>
      <c r="E34" t="s">
        <v>6</v>
      </c>
      <c r="F34" t="s">
        <v>8312</v>
      </c>
      <c r="G34" t="s">
        <v>8310</v>
      </c>
      <c r="H34" t="str">
        <f>VLOOKUP(Table_Query_from_Meridian_v32[[#This Row],[COUNTRY_CODE_OF_ORIGIN]],Sheet2!A:C,3,FALSE)</f>
        <v xml:space="preserve">Great Britain (United Kingdom) </v>
      </c>
    </row>
    <row r="35" spans="1:8" x14ac:dyDescent="0.25">
      <c r="A35" t="s">
        <v>105</v>
      </c>
      <c r="B35" t="s">
        <v>106</v>
      </c>
      <c r="C35" t="s">
        <v>107</v>
      </c>
      <c r="D35">
        <v>0.09</v>
      </c>
      <c r="E35" t="s">
        <v>6</v>
      </c>
      <c r="F35" t="s">
        <v>8312</v>
      </c>
      <c r="G35" t="s">
        <v>8310</v>
      </c>
      <c r="H35" t="str">
        <f>VLOOKUP(Table_Query_from_Meridian_v32[[#This Row],[COUNTRY_CODE_OF_ORIGIN]],Sheet2!A:C,3,FALSE)</f>
        <v xml:space="preserve">Great Britain (United Kingdom) </v>
      </c>
    </row>
    <row r="36" spans="1:8" x14ac:dyDescent="0.25">
      <c r="A36" t="s">
        <v>108</v>
      </c>
      <c r="B36" t="s">
        <v>109</v>
      </c>
      <c r="C36" t="s">
        <v>110</v>
      </c>
      <c r="D36">
        <v>0.17</v>
      </c>
      <c r="E36" t="s">
        <v>6</v>
      </c>
      <c r="F36" t="s">
        <v>8312</v>
      </c>
      <c r="G36" t="s">
        <v>8310</v>
      </c>
      <c r="H36" t="str">
        <f>VLOOKUP(Table_Query_from_Meridian_v32[[#This Row],[COUNTRY_CODE_OF_ORIGIN]],Sheet2!A:C,3,FALSE)</f>
        <v xml:space="preserve">Great Britain (United Kingdom) </v>
      </c>
    </row>
    <row r="37" spans="1:8" x14ac:dyDescent="0.25">
      <c r="A37" t="s">
        <v>111</v>
      </c>
      <c r="B37" t="s">
        <v>112</v>
      </c>
      <c r="C37" t="s">
        <v>113</v>
      </c>
      <c r="D37">
        <v>0.11</v>
      </c>
      <c r="E37" t="s">
        <v>6</v>
      </c>
      <c r="F37" t="s">
        <v>8312</v>
      </c>
      <c r="G37" t="s">
        <v>8310</v>
      </c>
      <c r="H37" t="str">
        <f>VLOOKUP(Table_Query_from_Meridian_v32[[#This Row],[COUNTRY_CODE_OF_ORIGIN]],Sheet2!A:C,3,FALSE)</f>
        <v xml:space="preserve">Great Britain (United Kingdom) </v>
      </c>
    </row>
    <row r="38" spans="1:8" x14ac:dyDescent="0.25">
      <c r="A38" t="s">
        <v>114</v>
      </c>
      <c r="B38" t="s">
        <v>115</v>
      </c>
      <c r="C38" t="s">
        <v>5</v>
      </c>
      <c r="D38">
        <v>0.44</v>
      </c>
      <c r="E38" t="s">
        <v>6</v>
      </c>
      <c r="F38" t="s">
        <v>8312</v>
      </c>
      <c r="G38" t="s">
        <v>8310</v>
      </c>
      <c r="H38" t="str">
        <f>VLOOKUP(Table_Query_from_Meridian_v32[[#This Row],[COUNTRY_CODE_OF_ORIGIN]],Sheet2!A:C,3,FALSE)</f>
        <v xml:space="preserve">Great Britain (United Kingdom) </v>
      </c>
    </row>
    <row r="39" spans="1:8" x14ac:dyDescent="0.25">
      <c r="A39" t="s">
        <v>116</v>
      </c>
      <c r="B39" t="s">
        <v>117</v>
      </c>
      <c r="C39" t="s">
        <v>5</v>
      </c>
      <c r="D39">
        <v>0</v>
      </c>
      <c r="E39" t="s">
        <v>6</v>
      </c>
      <c r="F39" t="s">
        <v>8312</v>
      </c>
      <c r="G39" t="s">
        <v>8310</v>
      </c>
      <c r="H39" t="str">
        <f>VLOOKUP(Table_Query_from_Meridian_v32[[#This Row],[COUNTRY_CODE_OF_ORIGIN]],Sheet2!A:C,3,FALSE)</f>
        <v xml:space="preserve">Great Britain (United Kingdom) </v>
      </c>
    </row>
    <row r="40" spans="1:8" x14ac:dyDescent="0.25">
      <c r="A40" t="s">
        <v>118</v>
      </c>
      <c r="B40" t="s">
        <v>119</v>
      </c>
      <c r="C40" t="s">
        <v>5</v>
      </c>
      <c r="D40">
        <v>0.01</v>
      </c>
      <c r="E40" t="s">
        <v>6</v>
      </c>
      <c r="F40" t="s">
        <v>8312</v>
      </c>
      <c r="G40" t="s">
        <v>5</v>
      </c>
      <c r="H40" t="str">
        <f>VLOOKUP(Table_Query_from_Meridian_v32[[#This Row],[COUNTRY_CODE_OF_ORIGIN]],Sheet2!A:C,3,FALSE)</f>
        <v xml:space="preserve">Great Britain (United Kingdom) </v>
      </c>
    </row>
    <row r="41" spans="1:8" x14ac:dyDescent="0.25">
      <c r="A41" t="s">
        <v>120</v>
      </c>
      <c r="B41" t="s">
        <v>121</v>
      </c>
      <c r="C41" t="s">
        <v>122</v>
      </c>
      <c r="D41">
        <v>0.09</v>
      </c>
      <c r="E41" t="s">
        <v>6</v>
      </c>
      <c r="F41" t="s">
        <v>8312</v>
      </c>
      <c r="G41" t="s">
        <v>8310</v>
      </c>
      <c r="H41" t="str">
        <f>VLOOKUP(Table_Query_from_Meridian_v32[[#This Row],[COUNTRY_CODE_OF_ORIGIN]],Sheet2!A:C,3,FALSE)</f>
        <v xml:space="preserve">Great Britain (United Kingdom) </v>
      </c>
    </row>
    <row r="42" spans="1:8" x14ac:dyDescent="0.25">
      <c r="A42" t="s">
        <v>123</v>
      </c>
      <c r="B42" t="s">
        <v>124</v>
      </c>
      <c r="C42" t="s">
        <v>125</v>
      </c>
      <c r="D42">
        <v>0.15</v>
      </c>
      <c r="E42" t="s">
        <v>6</v>
      </c>
      <c r="F42" t="s">
        <v>8312</v>
      </c>
      <c r="G42" t="s">
        <v>8310</v>
      </c>
      <c r="H42" t="str">
        <f>VLOOKUP(Table_Query_from_Meridian_v32[[#This Row],[COUNTRY_CODE_OF_ORIGIN]],Sheet2!A:C,3,FALSE)</f>
        <v xml:space="preserve">Great Britain (United Kingdom) </v>
      </c>
    </row>
    <row r="43" spans="1:8" x14ac:dyDescent="0.25">
      <c r="A43" t="s">
        <v>126</v>
      </c>
      <c r="B43" t="s">
        <v>127</v>
      </c>
      <c r="C43" t="s">
        <v>128</v>
      </c>
      <c r="D43">
        <v>0.08</v>
      </c>
      <c r="E43" t="s">
        <v>6</v>
      </c>
      <c r="F43" t="s">
        <v>8312</v>
      </c>
      <c r="G43" t="s">
        <v>8310</v>
      </c>
      <c r="H43" t="str">
        <f>VLOOKUP(Table_Query_from_Meridian_v32[[#This Row],[COUNTRY_CODE_OF_ORIGIN]],Sheet2!A:C,3,FALSE)</f>
        <v xml:space="preserve">Great Britain (United Kingdom) </v>
      </c>
    </row>
    <row r="44" spans="1:8" x14ac:dyDescent="0.25">
      <c r="A44" t="s">
        <v>129</v>
      </c>
      <c r="B44" t="s">
        <v>130</v>
      </c>
      <c r="C44" t="s">
        <v>131</v>
      </c>
      <c r="D44">
        <v>0.11</v>
      </c>
      <c r="E44" t="s">
        <v>6</v>
      </c>
      <c r="F44" t="s">
        <v>8312</v>
      </c>
      <c r="G44" t="s">
        <v>8310</v>
      </c>
      <c r="H44" t="str">
        <f>VLOOKUP(Table_Query_from_Meridian_v32[[#This Row],[COUNTRY_CODE_OF_ORIGIN]],Sheet2!A:C,3,FALSE)</f>
        <v xml:space="preserve">Great Britain (United Kingdom) </v>
      </c>
    </row>
    <row r="45" spans="1:8" x14ac:dyDescent="0.25">
      <c r="A45" t="s">
        <v>132</v>
      </c>
      <c r="B45" t="s">
        <v>133</v>
      </c>
      <c r="C45" t="s">
        <v>134</v>
      </c>
      <c r="D45">
        <v>0.11</v>
      </c>
      <c r="E45" t="s">
        <v>6</v>
      </c>
      <c r="F45" t="s">
        <v>8312</v>
      </c>
      <c r="G45" t="s">
        <v>8310</v>
      </c>
      <c r="H45" t="str">
        <f>VLOOKUP(Table_Query_from_Meridian_v32[[#This Row],[COUNTRY_CODE_OF_ORIGIN]],Sheet2!A:C,3,FALSE)</f>
        <v xml:space="preserve">Great Britain (United Kingdom) </v>
      </c>
    </row>
    <row r="46" spans="1:8" x14ac:dyDescent="0.25">
      <c r="A46" t="s">
        <v>135</v>
      </c>
      <c r="B46" t="s">
        <v>136</v>
      </c>
      <c r="C46" t="s">
        <v>137</v>
      </c>
      <c r="D46">
        <v>0.11</v>
      </c>
      <c r="E46" t="s">
        <v>6</v>
      </c>
      <c r="F46" t="s">
        <v>8312</v>
      </c>
      <c r="G46" t="s">
        <v>8310</v>
      </c>
      <c r="H46" t="str">
        <f>VLOOKUP(Table_Query_from_Meridian_v32[[#This Row],[COUNTRY_CODE_OF_ORIGIN]],Sheet2!A:C,3,FALSE)</f>
        <v xml:space="preserve">Great Britain (United Kingdom) </v>
      </c>
    </row>
    <row r="47" spans="1:8" x14ac:dyDescent="0.25">
      <c r="A47" t="s">
        <v>138</v>
      </c>
      <c r="B47" t="s">
        <v>139</v>
      </c>
      <c r="C47" t="s">
        <v>140</v>
      </c>
      <c r="D47">
        <v>0.12</v>
      </c>
      <c r="E47" t="s">
        <v>6</v>
      </c>
      <c r="F47" t="s">
        <v>8312</v>
      </c>
      <c r="G47" t="s">
        <v>8310</v>
      </c>
      <c r="H47" t="str">
        <f>VLOOKUP(Table_Query_from_Meridian_v32[[#This Row],[COUNTRY_CODE_OF_ORIGIN]],Sheet2!A:C,3,FALSE)</f>
        <v xml:space="preserve">Great Britain (United Kingdom) </v>
      </c>
    </row>
    <row r="48" spans="1:8" x14ac:dyDescent="0.25">
      <c r="A48" t="s">
        <v>141</v>
      </c>
      <c r="B48" t="s">
        <v>142</v>
      </c>
      <c r="C48" t="s">
        <v>143</v>
      </c>
      <c r="D48">
        <v>0.06</v>
      </c>
      <c r="E48" t="s">
        <v>6</v>
      </c>
      <c r="F48" t="s">
        <v>8312</v>
      </c>
      <c r="G48" t="s">
        <v>8310</v>
      </c>
      <c r="H48" t="str">
        <f>VLOOKUP(Table_Query_from_Meridian_v32[[#This Row],[COUNTRY_CODE_OF_ORIGIN]],Sheet2!A:C,3,FALSE)</f>
        <v xml:space="preserve">Great Britain (United Kingdom) </v>
      </c>
    </row>
    <row r="49" spans="1:8" x14ac:dyDescent="0.25">
      <c r="A49" t="s">
        <v>144</v>
      </c>
      <c r="B49" t="s">
        <v>145</v>
      </c>
      <c r="C49" t="s">
        <v>146</v>
      </c>
      <c r="D49">
        <v>7.0000000000000007E-2</v>
      </c>
      <c r="E49" t="s">
        <v>6</v>
      </c>
      <c r="F49" t="s">
        <v>8312</v>
      </c>
      <c r="G49" t="s">
        <v>8310</v>
      </c>
      <c r="H49" t="str">
        <f>VLOOKUP(Table_Query_from_Meridian_v32[[#This Row],[COUNTRY_CODE_OF_ORIGIN]],Sheet2!A:C,3,FALSE)</f>
        <v xml:space="preserve">Great Britain (United Kingdom) </v>
      </c>
    </row>
    <row r="50" spans="1:8" x14ac:dyDescent="0.25">
      <c r="A50" t="s">
        <v>147</v>
      </c>
      <c r="B50" t="s">
        <v>148</v>
      </c>
      <c r="C50" t="s">
        <v>149</v>
      </c>
      <c r="D50">
        <v>0.13</v>
      </c>
      <c r="E50" t="s">
        <v>6</v>
      </c>
      <c r="F50" t="s">
        <v>8312</v>
      </c>
      <c r="G50" t="s">
        <v>8310</v>
      </c>
      <c r="H50" t="str">
        <f>VLOOKUP(Table_Query_from_Meridian_v32[[#This Row],[COUNTRY_CODE_OF_ORIGIN]],Sheet2!A:C,3,FALSE)</f>
        <v xml:space="preserve">Great Britain (United Kingdom) </v>
      </c>
    </row>
    <row r="51" spans="1:8" x14ac:dyDescent="0.25">
      <c r="A51" t="s">
        <v>150</v>
      </c>
      <c r="B51" t="s">
        <v>151</v>
      </c>
      <c r="C51" t="s">
        <v>152</v>
      </c>
      <c r="D51">
        <v>0.11</v>
      </c>
      <c r="E51" t="s">
        <v>6</v>
      </c>
      <c r="F51" t="s">
        <v>8312</v>
      </c>
      <c r="G51" t="s">
        <v>8310</v>
      </c>
      <c r="H51" t="str">
        <f>VLOOKUP(Table_Query_from_Meridian_v32[[#This Row],[COUNTRY_CODE_OF_ORIGIN]],Sheet2!A:C,3,FALSE)</f>
        <v xml:space="preserve">Great Britain (United Kingdom) </v>
      </c>
    </row>
    <row r="52" spans="1:8" x14ac:dyDescent="0.25">
      <c r="A52" t="s">
        <v>153</v>
      </c>
      <c r="B52" t="s">
        <v>154</v>
      </c>
      <c r="C52" t="s">
        <v>155</v>
      </c>
      <c r="D52">
        <v>0.23</v>
      </c>
      <c r="E52" t="s">
        <v>6</v>
      </c>
      <c r="F52" t="s">
        <v>8312</v>
      </c>
      <c r="G52" t="s">
        <v>8310</v>
      </c>
      <c r="H52" t="str">
        <f>VLOOKUP(Table_Query_from_Meridian_v32[[#This Row],[COUNTRY_CODE_OF_ORIGIN]],Sheet2!A:C,3,FALSE)</f>
        <v xml:space="preserve">Great Britain (United Kingdom) </v>
      </c>
    </row>
    <row r="53" spans="1:8" x14ac:dyDescent="0.25">
      <c r="A53" t="s">
        <v>156</v>
      </c>
      <c r="B53" t="s">
        <v>157</v>
      </c>
      <c r="C53" t="s">
        <v>5</v>
      </c>
      <c r="D53">
        <v>0.24</v>
      </c>
      <c r="E53" t="s">
        <v>6</v>
      </c>
      <c r="F53" t="s">
        <v>8312</v>
      </c>
      <c r="G53" t="s">
        <v>8310</v>
      </c>
      <c r="H53" t="str">
        <f>VLOOKUP(Table_Query_from_Meridian_v32[[#This Row],[COUNTRY_CODE_OF_ORIGIN]],Sheet2!A:C,3,FALSE)</f>
        <v xml:space="preserve">Great Britain (United Kingdom) </v>
      </c>
    </row>
    <row r="54" spans="1:8" x14ac:dyDescent="0.25">
      <c r="A54" t="s">
        <v>158</v>
      </c>
      <c r="B54" t="s">
        <v>159</v>
      </c>
      <c r="C54" t="s">
        <v>160</v>
      </c>
      <c r="D54">
        <v>0.18</v>
      </c>
      <c r="E54" t="s">
        <v>6</v>
      </c>
      <c r="F54" t="s">
        <v>8312</v>
      </c>
      <c r="G54" t="s">
        <v>8310</v>
      </c>
      <c r="H54" t="str">
        <f>VLOOKUP(Table_Query_from_Meridian_v32[[#This Row],[COUNTRY_CODE_OF_ORIGIN]],Sheet2!A:C,3,FALSE)</f>
        <v xml:space="preserve">Great Britain (United Kingdom) </v>
      </c>
    </row>
    <row r="55" spans="1:8" x14ac:dyDescent="0.25">
      <c r="A55" t="s">
        <v>161</v>
      </c>
      <c r="B55" t="s">
        <v>162</v>
      </c>
      <c r="C55" t="s">
        <v>163</v>
      </c>
      <c r="D55">
        <v>0.11</v>
      </c>
      <c r="E55" t="s">
        <v>13</v>
      </c>
      <c r="F55" t="s">
        <v>8312</v>
      </c>
      <c r="G55" t="s">
        <v>8310</v>
      </c>
      <c r="H55" t="str">
        <f>VLOOKUP(Table_Query_from_Meridian_v32[[#This Row],[COUNTRY_CODE_OF_ORIGIN]],Sheet2!A:C,3,FALSE)</f>
        <v xml:space="preserve">China </v>
      </c>
    </row>
    <row r="56" spans="1:8" x14ac:dyDescent="0.25">
      <c r="A56" t="s">
        <v>164</v>
      </c>
      <c r="B56" t="s">
        <v>165</v>
      </c>
      <c r="C56" t="s">
        <v>166</v>
      </c>
      <c r="D56">
        <v>0.21</v>
      </c>
      <c r="E56" t="s">
        <v>13</v>
      </c>
      <c r="F56" t="s">
        <v>8312</v>
      </c>
      <c r="G56" t="s">
        <v>8310</v>
      </c>
      <c r="H56" t="str">
        <f>VLOOKUP(Table_Query_from_Meridian_v32[[#This Row],[COUNTRY_CODE_OF_ORIGIN]],Sheet2!A:C,3,FALSE)</f>
        <v xml:space="preserve">China </v>
      </c>
    </row>
    <row r="57" spans="1:8" x14ac:dyDescent="0.25">
      <c r="A57" t="s">
        <v>167</v>
      </c>
      <c r="B57" t="s">
        <v>168</v>
      </c>
      <c r="C57" t="s">
        <v>169</v>
      </c>
      <c r="D57">
        <v>0.26</v>
      </c>
      <c r="E57" t="s">
        <v>13</v>
      </c>
      <c r="F57" t="s">
        <v>8312</v>
      </c>
      <c r="G57" t="s">
        <v>8310</v>
      </c>
      <c r="H57" t="str">
        <f>VLOOKUP(Table_Query_from_Meridian_v32[[#This Row],[COUNTRY_CODE_OF_ORIGIN]],Sheet2!A:C,3,FALSE)</f>
        <v xml:space="preserve">China </v>
      </c>
    </row>
    <row r="58" spans="1:8" x14ac:dyDescent="0.25">
      <c r="A58" t="s">
        <v>170</v>
      </c>
      <c r="B58" t="s">
        <v>171</v>
      </c>
      <c r="C58" t="s">
        <v>172</v>
      </c>
      <c r="D58">
        <v>0.36</v>
      </c>
      <c r="E58" t="s">
        <v>13</v>
      </c>
      <c r="F58" t="s">
        <v>8312</v>
      </c>
      <c r="G58" t="s">
        <v>8310</v>
      </c>
      <c r="H58" t="str">
        <f>VLOOKUP(Table_Query_from_Meridian_v32[[#This Row],[COUNTRY_CODE_OF_ORIGIN]],Sheet2!A:C,3,FALSE)</f>
        <v xml:space="preserve">China </v>
      </c>
    </row>
    <row r="59" spans="1:8" x14ac:dyDescent="0.25">
      <c r="A59" t="s">
        <v>173</v>
      </c>
      <c r="B59" t="s">
        <v>174</v>
      </c>
      <c r="C59" t="s">
        <v>175</v>
      </c>
      <c r="D59">
        <v>0.43</v>
      </c>
      <c r="E59" t="s">
        <v>13</v>
      </c>
      <c r="F59" t="s">
        <v>8312</v>
      </c>
      <c r="G59" t="s">
        <v>8310</v>
      </c>
      <c r="H59" t="str">
        <f>VLOOKUP(Table_Query_from_Meridian_v32[[#This Row],[COUNTRY_CODE_OF_ORIGIN]],Sheet2!A:C,3,FALSE)</f>
        <v xml:space="preserve">China </v>
      </c>
    </row>
    <row r="60" spans="1:8" x14ac:dyDescent="0.25">
      <c r="A60" t="s">
        <v>176</v>
      </c>
      <c r="B60" t="s">
        <v>177</v>
      </c>
      <c r="C60" t="s">
        <v>178</v>
      </c>
      <c r="D60">
        <v>0.46</v>
      </c>
      <c r="E60" t="s">
        <v>13</v>
      </c>
      <c r="F60" t="s">
        <v>8312</v>
      </c>
      <c r="G60" t="s">
        <v>8310</v>
      </c>
      <c r="H60" t="str">
        <f>VLOOKUP(Table_Query_from_Meridian_v32[[#This Row],[COUNTRY_CODE_OF_ORIGIN]],Sheet2!A:C,3,FALSE)</f>
        <v xml:space="preserve">China </v>
      </c>
    </row>
    <row r="61" spans="1:8" x14ac:dyDescent="0.25">
      <c r="A61" t="s">
        <v>179</v>
      </c>
      <c r="B61" t="s">
        <v>180</v>
      </c>
      <c r="C61" t="s">
        <v>181</v>
      </c>
      <c r="D61">
        <v>0.45</v>
      </c>
      <c r="E61" t="s">
        <v>13</v>
      </c>
      <c r="F61" t="s">
        <v>8312</v>
      </c>
      <c r="G61" t="s">
        <v>8310</v>
      </c>
      <c r="H61" t="str">
        <f>VLOOKUP(Table_Query_from_Meridian_v32[[#This Row],[COUNTRY_CODE_OF_ORIGIN]],Sheet2!A:C,3,FALSE)</f>
        <v xml:space="preserve">China </v>
      </c>
    </row>
    <row r="62" spans="1:8" x14ac:dyDescent="0.25">
      <c r="A62" t="s">
        <v>182</v>
      </c>
      <c r="B62" t="s">
        <v>183</v>
      </c>
      <c r="C62" t="s">
        <v>184</v>
      </c>
      <c r="D62">
        <v>0.9</v>
      </c>
      <c r="E62" t="s">
        <v>13</v>
      </c>
      <c r="F62" t="s">
        <v>8312</v>
      </c>
      <c r="G62" t="s">
        <v>8310</v>
      </c>
      <c r="H62" t="str">
        <f>VLOOKUP(Table_Query_from_Meridian_v32[[#This Row],[COUNTRY_CODE_OF_ORIGIN]],Sheet2!A:C,3,FALSE)</f>
        <v xml:space="preserve">China </v>
      </c>
    </row>
    <row r="63" spans="1:8" x14ac:dyDescent="0.25">
      <c r="A63" t="s">
        <v>185</v>
      </c>
      <c r="B63" t="s">
        <v>186</v>
      </c>
      <c r="C63" t="s">
        <v>187</v>
      </c>
      <c r="D63">
        <v>0.9</v>
      </c>
      <c r="E63" t="s">
        <v>13</v>
      </c>
      <c r="F63" t="s">
        <v>8312</v>
      </c>
      <c r="G63" t="s">
        <v>8310</v>
      </c>
      <c r="H63" t="str">
        <f>VLOOKUP(Table_Query_from_Meridian_v32[[#This Row],[COUNTRY_CODE_OF_ORIGIN]],Sheet2!A:C,3,FALSE)</f>
        <v xml:space="preserve">China </v>
      </c>
    </row>
    <row r="64" spans="1:8" x14ac:dyDescent="0.25">
      <c r="A64" t="s">
        <v>188</v>
      </c>
      <c r="B64" t="s">
        <v>189</v>
      </c>
      <c r="C64" t="s">
        <v>190</v>
      </c>
      <c r="D64">
        <v>0.11</v>
      </c>
      <c r="E64" t="s">
        <v>13</v>
      </c>
      <c r="F64" t="s">
        <v>8312</v>
      </c>
      <c r="G64" t="s">
        <v>8310</v>
      </c>
      <c r="H64" t="str">
        <f>VLOOKUP(Table_Query_from_Meridian_v32[[#This Row],[COUNTRY_CODE_OF_ORIGIN]],Sheet2!A:C,3,FALSE)</f>
        <v xml:space="preserve">China </v>
      </c>
    </row>
    <row r="65" spans="1:8" x14ac:dyDescent="0.25">
      <c r="A65" t="s">
        <v>191</v>
      </c>
      <c r="B65" t="s">
        <v>192</v>
      </c>
      <c r="C65" t="s">
        <v>193</v>
      </c>
      <c r="D65">
        <v>0.38</v>
      </c>
      <c r="E65" t="s">
        <v>13</v>
      </c>
      <c r="F65" t="s">
        <v>8312</v>
      </c>
      <c r="G65" t="s">
        <v>8310</v>
      </c>
      <c r="H65" t="str">
        <f>VLOOKUP(Table_Query_from_Meridian_v32[[#This Row],[COUNTRY_CODE_OF_ORIGIN]],Sheet2!A:C,3,FALSE)</f>
        <v xml:space="preserve">China </v>
      </c>
    </row>
    <row r="66" spans="1:8" x14ac:dyDescent="0.25">
      <c r="A66" t="s">
        <v>194</v>
      </c>
      <c r="B66" t="s">
        <v>195</v>
      </c>
      <c r="C66" t="s">
        <v>196</v>
      </c>
      <c r="D66">
        <v>0.36</v>
      </c>
      <c r="E66" t="s">
        <v>13</v>
      </c>
      <c r="F66" t="s">
        <v>8312</v>
      </c>
      <c r="G66" t="s">
        <v>8310</v>
      </c>
      <c r="H66" t="str">
        <f>VLOOKUP(Table_Query_from_Meridian_v32[[#This Row],[COUNTRY_CODE_OF_ORIGIN]],Sheet2!A:C,3,FALSE)</f>
        <v xml:space="preserve">China </v>
      </c>
    </row>
    <row r="67" spans="1:8" x14ac:dyDescent="0.25">
      <c r="A67" t="s">
        <v>197</v>
      </c>
      <c r="B67" t="s">
        <v>198</v>
      </c>
      <c r="C67" t="s">
        <v>199</v>
      </c>
      <c r="D67">
        <v>7.0000000000000007E-2</v>
      </c>
      <c r="E67" t="s">
        <v>6</v>
      </c>
      <c r="F67" t="s">
        <v>8312</v>
      </c>
      <c r="G67" t="s">
        <v>8310</v>
      </c>
      <c r="H67" t="str">
        <f>VLOOKUP(Table_Query_from_Meridian_v32[[#This Row],[COUNTRY_CODE_OF_ORIGIN]],Sheet2!A:C,3,FALSE)</f>
        <v xml:space="preserve">Great Britain (United Kingdom) </v>
      </c>
    </row>
    <row r="68" spans="1:8" x14ac:dyDescent="0.25">
      <c r="A68" t="s">
        <v>200</v>
      </c>
      <c r="B68" t="s">
        <v>201</v>
      </c>
      <c r="C68" t="s">
        <v>202</v>
      </c>
      <c r="D68">
        <v>7.0000000000000007E-2</v>
      </c>
      <c r="E68" t="s">
        <v>6</v>
      </c>
      <c r="F68" t="s">
        <v>8312</v>
      </c>
      <c r="G68" t="s">
        <v>8310</v>
      </c>
      <c r="H68" t="str">
        <f>VLOOKUP(Table_Query_from_Meridian_v32[[#This Row],[COUNTRY_CODE_OF_ORIGIN]],Sheet2!A:C,3,FALSE)</f>
        <v xml:space="preserve">Great Britain (United Kingdom) </v>
      </c>
    </row>
    <row r="69" spans="1:8" x14ac:dyDescent="0.25">
      <c r="A69" t="s">
        <v>203</v>
      </c>
      <c r="B69" t="s">
        <v>204</v>
      </c>
      <c r="C69" t="s">
        <v>205</v>
      </c>
      <c r="D69">
        <v>2</v>
      </c>
      <c r="E69" t="s">
        <v>13</v>
      </c>
      <c r="F69" t="s">
        <v>8313</v>
      </c>
      <c r="G69" t="s">
        <v>5</v>
      </c>
      <c r="H69" t="str">
        <f>VLOOKUP(Table_Query_from_Meridian_v32[[#This Row],[COUNTRY_CODE_OF_ORIGIN]],Sheet2!A:C,3,FALSE)</f>
        <v xml:space="preserve">China </v>
      </c>
    </row>
    <row r="70" spans="1:8" x14ac:dyDescent="0.25">
      <c r="A70" t="s">
        <v>206</v>
      </c>
      <c r="B70" t="s">
        <v>207</v>
      </c>
      <c r="C70" t="s">
        <v>208</v>
      </c>
      <c r="D70">
        <v>4.0999999999999996</v>
      </c>
      <c r="E70" t="s">
        <v>13</v>
      </c>
      <c r="F70" t="s">
        <v>8313</v>
      </c>
      <c r="G70" t="s">
        <v>5</v>
      </c>
      <c r="H70" t="str">
        <f>VLOOKUP(Table_Query_from_Meridian_v32[[#This Row],[COUNTRY_CODE_OF_ORIGIN]],Sheet2!A:C,3,FALSE)</f>
        <v xml:space="preserve">China </v>
      </c>
    </row>
    <row r="71" spans="1:8" x14ac:dyDescent="0.25">
      <c r="A71" t="s">
        <v>209</v>
      </c>
      <c r="B71" t="s">
        <v>210</v>
      </c>
      <c r="C71" t="s">
        <v>211</v>
      </c>
      <c r="D71">
        <v>5.7</v>
      </c>
      <c r="E71" t="s">
        <v>13</v>
      </c>
      <c r="F71" t="s">
        <v>8313</v>
      </c>
      <c r="G71" t="s">
        <v>5</v>
      </c>
      <c r="H71" t="str">
        <f>VLOOKUP(Table_Query_from_Meridian_v32[[#This Row],[COUNTRY_CODE_OF_ORIGIN]],Sheet2!A:C,3,FALSE)</f>
        <v xml:space="preserve">China </v>
      </c>
    </row>
    <row r="72" spans="1:8" x14ac:dyDescent="0.25">
      <c r="A72" t="s">
        <v>212</v>
      </c>
      <c r="B72" t="s">
        <v>213</v>
      </c>
      <c r="C72" t="s">
        <v>214</v>
      </c>
      <c r="D72">
        <v>8</v>
      </c>
      <c r="E72" t="s">
        <v>13</v>
      </c>
      <c r="F72" t="s">
        <v>8313</v>
      </c>
      <c r="G72" t="s">
        <v>5</v>
      </c>
      <c r="H72" t="str">
        <f>VLOOKUP(Table_Query_from_Meridian_v32[[#This Row],[COUNTRY_CODE_OF_ORIGIN]],Sheet2!A:C,3,FALSE)</f>
        <v xml:space="preserve">China </v>
      </c>
    </row>
    <row r="73" spans="1:8" x14ac:dyDescent="0.25">
      <c r="A73" t="s">
        <v>215</v>
      </c>
      <c r="B73" t="s">
        <v>216</v>
      </c>
      <c r="C73" t="s">
        <v>29</v>
      </c>
      <c r="D73">
        <v>31.2</v>
      </c>
      <c r="E73" t="s">
        <v>217</v>
      </c>
      <c r="F73" t="s">
        <v>8314</v>
      </c>
      <c r="G73" t="s">
        <v>5</v>
      </c>
      <c r="H73" t="str">
        <f>VLOOKUP(Table_Query_from_Meridian_v32[[#This Row],[COUNTRY_CODE_OF_ORIGIN]],Sheet2!A:C,3,FALSE)</f>
        <v xml:space="preserve">United States </v>
      </c>
    </row>
    <row r="74" spans="1:8" x14ac:dyDescent="0.25">
      <c r="A74" t="s">
        <v>218</v>
      </c>
      <c r="B74" t="s">
        <v>219</v>
      </c>
      <c r="C74" t="s">
        <v>220</v>
      </c>
      <c r="D74">
        <v>0.56000000000000005</v>
      </c>
      <c r="E74" t="s">
        <v>217</v>
      </c>
      <c r="F74" t="s">
        <v>8315</v>
      </c>
      <c r="G74" t="s">
        <v>5</v>
      </c>
      <c r="H74" t="str">
        <f>VLOOKUP(Table_Query_from_Meridian_v32[[#This Row],[COUNTRY_CODE_OF_ORIGIN]],Sheet2!A:C,3,FALSE)</f>
        <v xml:space="preserve">United States </v>
      </c>
    </row>
    <row r="75" spans="1:8" x14ac:dyDescent="0.25">
      <c r="A75" t="s">
        <v>221</v>
      </c>
      <c r="B75" t="s">
        <v>222</v>
      </c>
      <c r="C75" t="s">
        <v>223</v>
      </c>
      <c r="D75">
        <v>0.85</v>
      </c>
      <c r="E75" t="s">
        <v>217</v>
      </c>
      <c r="F75" t="s">
        <v>8315</v>
      </c>
      <c r="G75" t="s">
        <v>5</v>
      </c>
      <c r="H75" t="str">
        <f>VLOOKUP(Table_Query_from_Meridian_v32[[#This Row],[COUNTRY_CODE_OF_ORIGIN]],Sheet2!A:C,3,FALSE)</f>
        <v xml:space="preserve">United States </v>
      </c>
    </row>
    <row r="76" spans="1:8" x14ac:dyDescent="0.25">
      <c r="A76" t="s">
        <v>224</v>
      </c>
      <c r="B76" t="s">
        <v>225</v>
      </c>
      <c r="C76" t="s">
        <v>226</v>
      </c>
      <c r="D76">
        <v>0.11</v>
      </c>
      <c r="E76" t="s">
        <v>217</v>
      </c>
      <c r="F76" t="s">
        <v>8315</v>
      </c>
      <c r="G76" t="s">
        <v>5</v>
      </c>
      <c r="H76" t="str">
        <f>VLOOKUP(Table_Query_from_Meridian_v32[[#This Row],[COUNTRY_CODE_OF_ORIGIN]],Sheet2!A:C,3,FALSE)</f>
        <v xml:space="preserve">United States </v>
      </c>
    </row>
    <row r="77" spans="1:8" x14ac:dyDescent="0.25">
      <c r="A77" t="s">
        <v>227</v>
      </c>
      <c r="B77" t="s">
        <v>228</v>
      </c>
      <c r="C77" t="s">
        <v>229</v>
      </c>
      <c r="D77">
        <v>0.22</v>
      </c>
      <c r="E77" t="s">
        <v>217</v>
      </c>
      <c r="F77" t="s">
        <v>8315</v>
      </c>
      <c r="G77" t="s">
        <v>5</v>
      </c>
      <c r="H77" t="str">
        <f>VLOOKUP(Table_Query_from_Meridian_v32[[#This Row],[COUNTRY_CODE_OF_ORIGIN]],Sheet2!A:C,3,FALSE)</f>
        <v xml:space="preserve">United States </v>
      </c>
    </row>
    <row r="78" spans="1:8" x14ac:dyDescent="0.25">
      <c r="A78" t="s">
        <v>230</v>
      </c>
      <c r="B78" t="s">
        <v>231</v>
      </c>
      <c r="C78" t="s">
        <v>232</v>
      </c>
      <c r="D78">
        <v>0</v>
      </c>
      <c r="E78" t="s">
        <v>217</v>
      </c>
      <c r="F78" t="s">
        <v>8315</v>
      </c>
      <c r="G78" t="s">
        <v>5</v>
      </c>
      <c r="H78" t="str">
        <f>VLOOKUP(Table_Query_from_Meridian_v32[[#This Row],[COUNTRY_CODE_OF_ORIGIN]],Sheet2!A:C,3,FALSE)</f>
        <v xml:space="preserve">United States </v>
      </c>
    </row>
    <row r="79" spans="1:8" x14ac:dyDescent="0.25">
      <c r="A79" t="s">
        <v>233</v>
      </c>
      <c r="B79" t="s">
        <v>234</v>
      </c>
      <c r="C79" t="s">
        <v>235</v>
      </c>
      <c r="D79">
        <v>0.28999999999999998</v>
      </c>
      <c r="E79" t="s">
        <v>217</v>
      </c>
      <c r="F79" t="s">
        <v>8315</v>
      </c>
      <c r="G79" t="s">
        <v>5</v>
      </c>
      <c r="H79" t="str">
        <f>VLOOKUP(Table_Query_from_Meridian_v32[[#This Row],[COUNTRY_CODE_OF_ORIGIN]],Sheet2!A:C,3,FALSE)</f>
        <v xml:space="preserve">United States </v>
      </c>
    </row>
    <row r="80" spans="1:8" x14ac:dyDescent="0.25">
      <c r="A80" t="s">
        <v>236</v>
      </c>
      <c r="B80" t="s">
        <v>237</v>
      </c>
      <c r="C80" t="s">
        <v>238</v>
      </c>
      <c r="D80">
        <v>0.42</v>
      </c>
      <c r="E80" t="s">
        <v>217</v>
      </c>
      <c r="F80" t="s">
        <v>8315</v>
      </c>
      <c r="G80" t="s">
        <v>5</v>
      </c>
      <c r="H80" t="str">
        <f>VLOOKUP(Table_Query_from_Meridian_v32[[#This Row],[COUNTRY_CODE_OF_ORIGIN]],Sheet2!A:C,3,FALSE)</f>
        <v xml:space="preserve">United States </v>
      </c>
    </row>
    <row r="81" spans="1:8" x14ac:dyDescent="0.25">
      <c r="A81" t="s">
        <v>239</v>
      </c>
      <c r="B81" t="s">
        <v>240</v>
      </c>
      <c r="C81" t="s">
        <v>241</v>
      </c>
      <c r="D81">
        <v>0.15</v>
      </c>
      <c r="E81" t="s">
        <v>217</v>
      </c>
      <c r="F81" t="s">
        <v>8316</v>
      </c>
      <c r="G81" t="s">
        <v>5</v>
      </c>
      <c r="H81" t="str">
        <f>VLOOKUP(Table_Query_from_Meridian_v32[[#This Row],[COUNTRY_CODE_OF_ORIGIN]],Sheet2!A:C,3,FALSE)</f>
        <v xml:space="preserve">United States </v>
      </c>
    </row>
    <row r="82" spans="1:8" x14ac:dyDescent="0.25">
      <c r="A82" t="s">
        <v>242</v>
      </c>
      <c r="B82" t="s">
        <v>243</v>
      </c>
      <c r="C82" t="s">
        <v>244</v>
      </c>
      <c r="D82">
        <v>0.2</v>
      </c>
      <c r="E82" t="s">
        <v>217</v>
      </c>
      <c r="F82" t="s">
        <v>8316</v>
      </c>
      <c r="G82" t="s">
        <v>5</v>
      </c>
      <c r="H82" t="str">
        <f>VLOOKUP(Table_Query_from_Meridian_v32[[#This Row],[COUNTRY_CODE_OF_ORIGIN]],Sheet2!A:C,3,FALSE)</f>
        <v xml:space="preserve">United States </v>
      </c>
    </row>
    <row r="83" spans="1:8" x14ac:dyDescent="0.25">
      <c r="A83" t="s">
        <v>245</v>
      </c>
      <c r="B83" t="s">
        <v>246</v>
      </c>
      <c r="C83" t="s">
        <v>247</v>
      </c>
      <c r="D83">
        <v>0.17</v>
      </c>
      <c r="E83" t="s">
        <v>217</v>
      </c>
      <c r="F83" t="s">
        <v>8316</v>
      </c>
      <c r="G83" t="s">
        <v>5</v>
      </c>
      <c r="H83" t="str">
        <f>VLOOKUP(Table_Query_from_Meridian_v32[[#This Row],[COUNTRY_CODE_OF_ORIGIN]],Sheet2!A:C,3,FALSE)</f>
        <v xml:space="preserve">United States </v>
      </c>
    </row>
    <row r="84" spans="1:8" x14ac:dyDescent="0.25">
      <c r="A84" t="s">
        <v>248</v>
      </c>
      <c r="B84" t="s">
        <v>249</v>
      </c>
      <c r="C84" t="s">
        <v>250</v>
      </c>
      <c r="D84">
        <v>0.54</v>
      </c>
      <c r="E84" t="s">
        <v>217</v>
      </c>
      <c r="F84" t="s">
        <v>8317</v>
      </c>
      <c r="G84" t="s">
        <v>5</v>
      </c>
      <c r="H84" t="str">
        <f>VLOOKUP(Table_Query_from_Meridian_v32[[#This Row],[COUNTRY_CODE_OF_ORIGIN]],Sheet2!A:C,3,FALSE)</f>
        <v xml:space="preserve">United States </v>
      </c>
    </row>
    <row r="85" spans="1:8" x14ac:dyDescent="0.25">
      <c r="A85" t="s">
        <v>251</v>
      </c>
      <c r="B85" t="s">
        <v>252</v>
      </c>
      <c r="C85" t="s">
        <v>253</v>
      </c>
      <c r="D85">
        <v>0.51</v>
      </c>
      <c r="E85" t="s">
        <v>217</v>
      </c>
      <c r="F85" t="s">
        <v>8317</v>
      </c>
      <c r="G85" t="s">
        <v>5</v>
      </c>
      <c r="H85" t="str">
        <f>VLOOKUP(Table_Query_from_Meridian_v32[[#This Row],[COUNTRY_CODE_OF_ORIGIN]],Sheet2!A:C,3,FALSE)</f>
        <v xml:space="preserve">United States </v>
      </c>
    </row>
    <row r="86" spans="1:8" x14ac:dyDescent="0.25">
      <c r="A86" t="s">
        <v>254</v>
      </c>
      <c r="B86" t="s">
        <v>255</v>
      </c>
      <c r="C86" t="s">
        <v>256</v>
      </c>
      <c r="D86">
        <v>0.56999999999999995</v>
      </c>
      <c r="E86" t="s">
        <v>217</v>
      </c>
      <c r="F86" t="s">
        <v>8317</v>
      </c>
      <c r="G86" t="s">
        <v>5</v>
      </c>
      <c r="H86" t="str">
        <f>VLOOKUP(Table_Query_from_Meridian_v32[[#This Row],[COUNTRY_CODE_OF_ORIGIN]],Sheet2!A:C,3,FALSE)</f>
        <v xml:space="preserve">United States </v>
      </c>
    </row>
    <row r="87" spans="1:8" x14ac:dyDescent="0.25">
      <c r="A87" t="s">
        <v>257</v>
      </c>
      <c r="B87" t="s">
        <v>258</v>
      </c>
      <c r="C87" t="s">
        <v>259</v>
      </c>
      <c r="D87">
        <v>0.53</v>
      </c>
      <c r="E87" t="s">
        <v>217</v>
      </c>
      <c r="F87" t="s">
        <v>8317</v>
      </c>
      <c r="G87" t="s">
        <v>5</v>
      </c>
      <c r="H87" t="str">
        <f>VLOOKUP(Table_Query_from_Meridian_v32[[#This Row],[COUNTRY_CODE_OF_ORIGIN]],Sheet2!A:C,3,FALSE)</f>
        <v xml:space="preserve">United States </v>
      </c>
    </row>
    <row r="88" spans="1:8" x14ac:dyDescent="0.25">
      <c r="A88" t="s">
        <v>260</v>
      </c>
      <c r="B88" t="s">
        <v>261</v>
      </c>
      <c r="C88" t="s">
        <v>262</v>
      </c>
      <c r="D88">
        <v>0.52</v>
      </c>
      <c r="E88" t="s">
        <v>217</v>
      </c>
      <c r="F88" t="s">
        <v>8318</v>
      </c>
      <c r="G88" t="s">
        <v>8310</v>
      </c>
      <c r="H88" t="str">
        <f>VLOOKUP(Table_Query_from_Meridian_v32[[#This Row],[COUNTRY_CODE_OF_ORIGIN]],Sheet2!A:C,3,FALSE)</f>
        <v xml:space="preserve">United States </v>
      </c>
    </row>
    <row r="89" spans="1:8" x14ac:dyDescent="0.25">
      <c r="A89" t="s">
        <v>263</v>
      </c>
      <c r="B89" t="s">
        <v>264</v>
      </c>
      <c r="C89" t="s">
        <v>265</v>
      </c>
      <c r="D89">
        <v>0.73</v>
      </c>
      <c r="E89" t="s">
        <v>217</v>
      </c>
      <c r="F89" t="s">
        <v>8317</v>
      </c>
      <c r="G89" t="s">
        <v>5</v>
      </c>
      <c r="H89" t="str">
        <f>VLOOKUP(Table_Query_from_Meridian_v32[[#This Row],[COUNTRY_CODE_OF_ORIGIN]],Sheet2!A:C,3,FALSE)</f>
        <v xml:space="preserve">United States </v>
      </c>
    </row>
    <row r="90" spans="1:8" x14ac:dyDescent="0.25">
      <c r="A90" t="s">
        <v>266</v>
      </c>
      <c r="B90" t="s">
        <v>267</v>
      </c>
      <c r="C90" t="s">
        <v>268</v>
      </c>
      <c r="D90">
        <v>0.74</v>
      </c>
      <c r="E90" t="s">
        <v>217</v>
      </c>
      <c r="F90" t="s">
        <v>8317</v>
      </c>
      <c r="G90" t="s">
        <v>5</v>
      </c>
      <c r="H90" t="str">
        <f>VLOOKUP(Table_Query_from_Meridian_v32[[#This Row],[COUNTRY_CODE_OF_ORIGIN]],Sheet2!A:C,3,FALSE)</f>
        <v xml:space="preserve">United States </v>
      </c>
    </row>
    <row r="91" spans="1:8" x14ac:dyDescent="0.25">
      <c r="A91" t="s">
        <v>269</v>
      </c>
      <c r="B91" t="s">
        <v>270</v>
      </c>
      <c r="C91" t="s">
        <v>271</v>
      </c>
      <c r="D91">
        <v>0.75</v>
      </c>
      <c r="E91" t="s">
        <v>217</v>
      </c>
      <c r="F91" t="s">
        <v>8317</v>
      </c>
      <c r="G91" t="s">
        <v>5</v>
      </c>
      <c r="H91" t="str">
        <f>VLOOKUP(Table_Query_from_Meridian_v32[[#This Row],[COUNTRY_CODE_OF_ORIGIN]],Sheet2!A:C,3,FALSE)</f>
        <v xml:space="preserve">United States </v>
      </c>
    </row>
    <row r="92" spans="1:8" x14ac:dyDescent="0.25">
      <c r="A92" t="s">
        <v>272</v>
      </c>
      <c r="B92" t="s">
        <v>273</v>
      </c>
      <c r="C92" t="s">
        <v>274</v>
      </c>
      <c r="D92">
        <v>0.7</v>
      </c>
      <c r="E92" t="s">
        <v>217</v>
      </c>
      <c r="F92" t="s">
        <v>8317</v>
      </c>
      <c r="G92" t="s">
        <v>5</v>
      </c>
      <c r="H92" t="str">
        <f>VLOOKUP(Table_Query_from_Meridian_v32[[#This Row],[COUNTRY_CODE_OF_ORIGIN]],Sheet2!A:C,3,FALSE)</f>
        <v xml:space="preserve">United States </v>
      </c>
    </row>
    <row r="93" spans="1:8" x14ac:dyDescent="0.25">
      <c r="A93" t="s">
        <v>275</v>
      </c>
      <c r="B93" t="s">
        <v>276</v>
      </c>
      <c r="C93" t="s">
        <v>277</v>
      </c>
      <c r="D93">
        <v>0.59</v>
      </c>
      <c r="E93" t="s">
        <v>217</v>
      </c>
      <c r="F93" t="s">
        <v>8317</v>
      </c>
      <c r="G93" t="s">
        <v>5</v>
      </c>
      <c r="H93" t="str">
        <f>VLOOKUP(Table_Query_from_Meridian_v32[[#This Row],[COUNTRY_CODE_OF_ORIGIN]],Sheet2!A:C,3,FALSE)</f>
        <v xml:space="preserve">United States </v>
      </c>
    </row>
    <row r="94" spans="1:8" x14ac:dyDescent="0.25">
      <c r="A94" t="s">
        <v>278</v>
      </c>
      <c r="B94" t="s">
        <v>279</v>
      </c>
      <c r="C94" t="s">
        <v>280</v>
      </c>
      <c r="D94">
        <v>0.64</v>
      </c>
      <c r="E94" t="s">
        <v>217</v>
      </c>
      <c r="F94" t="s">
        <v>8317</v>
      </c>
      <c r="G94" t="s">
        <v>5</v>
      </c>
      <c r="H94" t="str">
        <f>VLOOKUP(Table_Query_from_Meridian_v32[[#This Row],[COUNTRY_CODE_OF_ORIGIN]],Sheet2!A:C,3,FALSE)</f>
        <v xml:space="preserve">United States </v>
      </c>
    </row>
    <row r="95" spans="1:8" x14ac:dyDescent="0.25">
      <c r="A95" t="s">
        <v>281</v>
      </c>
      <c r="B95" t="s">
        <v>282</v>
      </c>
      <c r="C95" t="s">
        <v>283</v>
      </c>
      <c r="D95">
        <v>0.57999999999999996</v>
      </c>
      <c r="E95" t="s">
        <v>217</v>
      </c>
      <c r="F95" t="s">
        <v>8317</v>
      </c>
      <c r="G95" t="s">
        <v>5</v>
      </c>
      <c r="H95" t="str">
        <f>VLOOKUP(Table_Query_from_Meridian_v32[[#This Row],[COUNTRY_CODE_OF_ORIGIN]],Sheet2!A:C,3,FALSE)</f>
        <v xml:space="preserve">United States </v>
      </c>
    </row>
    <row r="96" spans="1:8" x14ac:dyDescent="0.25">
      <c r="A96" t="s">
        <v>284</v>
      </c>
      <c r="B96" t="s">
        <v>285</v>
      </c>
      <c r="C96" t="s">
        <v>286</v>
      </c>
      <c r="D96">
        <v>0.59</v>
      </c>
      <c r="E96" t="s">
        <v>217</v>
      </c>
      <c r="F96" t="s">
        <v>8317</v>
      </c>
      <c r="G96" t="s">
        <v>5</v>
      </c>
      <c r="H96" t="str">
        <f>VLOOKUP(Table_Query_from_Meridian_v32[[#This Row],[COUNTRY_CODE_OF_ORIGIN]],Sheet2!A:C,3,FALSE)</f>
        <v xml:space="preserve">United States </v>
      </c>
    </row>
    <row r="97" spans="1:8" x14ac:dyDescent="0.25">
      <c r="A97" t="s">
        <v>287</v>
      </c>
      <c r="B97" t="s">
        <v>288</v>
      </c>
      <c r="C97" t="s">
        <v>289</v>
      </c>
      <c r="D97">
        <v>0.15</v>
      </c>
      <c r="E97" t="s">
        <v>217</v>
      </c>
      <c r="F97" t="s">
        <v>8319</v>
      </c>
      <c r="G97" t="s">
        <v>5</v>
      </c>
      <c r="H97" t="str">
        <f>VLOOKUP(Table_Query_from_Meridian_v32[[#This Row],[COUNTRY_CODE_OF_ORIGIN]],Sheet2!A:C,3,FALSE)</f>
        <v xml:space="preserve">United States </v>
      </c>
    </row>
    <row r="98" spans="1:8" x14ac:dyDescent="0.25">
      <c r="A98" t="s">
        <v>290</v>
      </c>
      <c r="B98" t="s">
        <v>291</v>
      </c>
      <c r="C98" t="s">
        <v>292</v>
      </c>
      <c r="D98">
        <v>0.06</v>
      </c>
      <c r="E98" t="s">
        <v>217</v>
      </c>
      <c r="F98" t="s">
        <v>8320</v>
      </c>
      <c r="G98" t="s">
        <v>5</v>
      </c>
      <c r="H98" t="str">
        <f>VLOOKUP(Table_Query_from_Meridian_v32[[#This Row],[COUNTRY_CODE_OF_ORIGIN]],Sheet2!A:C,3,FALSE)</f>
        <v xml:space="preserve">United States </v>
      </c>
    </row>
    <row r="99" spans="1:8" x14ac:dyDescent="0.25">
      <c r="A99" t="s">
        <v>293</v>
      </c>
      <c r="B99" t="s">
        <v>294</v>
      </c>
      <c r="C99" t="s">
        <v>295</v>
      </c>
      <c r="D99">
        <v>0.09</v>
      </c>
      <c r="E99" t="s">
        <v>217</v>
      </c>
      <c r="F99" t="s">
        <v>8320</v>
      </c>
      <c r="G99" t="s">
        <v>5</v>
      </c>
      <c r="H99" t="str">
        <f>VLOOKUP(Table_Query_from_Meridian_v32[[#This Row],[COUNTRY_CODE_OF_ORIGIN]],Sheet2!A:C,3,FALSE)</f>
        <v xml:space="preserve">United States </v>
      </c>
    </row>
    <row r="100" spans="1:8" x14ac:dyDescent="0.25">
      <c r="A100" t="s">
        <v>296</v>
      </c>
      <c r="B100" t="s">
        <v>297</v>
      </c>
      <c r="C100" t="s">
        <v>298</v>
      </c>
      <c r="D100">
        <v>0.09</v>
      </c>
      <c r="E100" t="s">
        <v>217</v>
      </c>
      <c r="F100" t="s">
        <v>8320</v>
      </c>
      <c r="G100" t="s">
        <v>5</v>
      </c>
      <c r="H100" t="str">
        <f>VLOOKUP(Table_Query_from_Meridian_v32[[#This Row],[COUNTRY_CODE_OF_ORIGIN]],Sheet2!A:C,3,FALSE)</f>
        <v xml:space="preserve">United States </v>
      </c>
    </row>
    <row r="101" spans="1:8" x14ac:dyDescent="0.25">
      <c r="A101" t="s">
        <v>299</v>
      </c>
      <c r="B101" t="s">
        <v>300</v>
      </c>
      <c r="C101" t="s">
        <v>301</v>
      </c>
      <c r="D101">
        <v>0.23</v>
      </c>
      <c r="E101" t="s">
        <v>217</v>
      </c>
      <c r="F101" t="s">
        <v>8319</v>
      </c>
      <c r="G101" t="s">
        <v>5</v>
      </c>
      <c r="H101" t="str">
        <f>VLOOKUP(Table_Query_from_Meridian_v32[[#This Row],[COUNTRY_CODE_OF_ORIGIN]],Sheet2!A:C,3,FALSE)</f>
        <v xml:space="preserve">United States </v>
      </c>
    </row>
    <row r="102" spans="1:8" x14ac:dyDescent="0.25">
      <c r="A102" t="s">
        <v>302</v>
      </c>
      <c r="B102" t="s">
        <v>303</v>
      </c>
      <c r="C102" t="s">
        <v>304</v>
      </c>
      <c r="D102">
        <v>0.08</v>
      </c>
      <c r="E102" t="s">
        <v>305</v>
      </c>
      <c r="F102" t="s">
        <v>8319</v>
      </c>
      <c r="G102" t="s">
        <v>5</v>
      </c>
      <c r="H102" t="str">
        <f>VLOOKUP(Table_Query_from_Meridian_v32[[#This Row],[COUNTRY_CODE_OF_ORIGIN]],Sheet2!A:C,3,FALSE)</f>
        <v xml:space="preserve">Canada </v>
      </c>
    </row>
    <row r="103" spans="1:8" x14ac:dyDescent="0.25">
      <c r="A103" t="s">
        <v>306</v>
      </c>
      <c r="B103" t="s">
        <v>307</v>
      </c>
      <c r="C103" t="s">
        <v>308</v>
      </c>
      <c r="D103">
        <v>0.23</v>
      </c>
      <c r="E103" t="s">
        <v>217</v>
      </c>
      <c r="F103" t="s">
        <v>8321</v>
      </c>
      <c r="G103" t="s">
        <v>5</v>
      </c>
      <c r="H103" t="str">
        <f>VLOOKUP(Table_Query_from_Meridian_v32[[#This Row],[COUNTRY_CODE_OF_ORIGIN]],Sheet2!A:C,3,FALSE)</f>
        <v xml:space="preserve">United States </v>
      </c>
    </row>
    <row r="104" spans="1:8" x14ac:dyDescent="0.25">
      <c r="A104" t="s">
        <v>309</v>
      </c>
      <c r="B104" t="s">
        <v>310</v>
      </c>
      <c r="C104" t="s">
        <v>311</v>
      </c>
      <c r="D104">
        <v>0.25</v>
      </c>
      <c r="E104" t="s">
        <v>217</v>
      </c>
      <c r="F104" t="s">
        <v>8321</v>
      </c>
      <c r="G104" t="s">
        <v>5</v>
      </c>
      <c r="H104" t="str">
        <f>VLOOKUP(Table_Query_from_Meridian_v32[[#This Row],[COUNTRY_CODE_OF_ORIGIN]],Sheet2!A:C,3,FALSE)</f>
        <v xml:space="preserve">United States </v>
      </c>
    </row>
    <row r="105" spans="1:8" x14ac:dyDescent="0.25">
      <c r="A105" t="s">
        <v>312</v>
      </c>
      <c r="B105" t="s">
        <v>313</v>
      </c>
      <c r="C105" t="s">
        <v>314</v>
      </c>
      <c r="D105">
        <v>0.37</v>
      </c>
      <c r="E105" t="s">
        <v>217</v>
      </c>
      <c r="F105" t="s">
        <v>8321</v>
      </c>
      <c r="G105" t="s">
        <v>5</v>
      </c>
      <c r="H105" t="str">
        <f>VLOOKUP(Table_Query_from_Meridian_v32[[#This Row],[COUNTRY_CODE_OF_ORIGIN]],Sheet2!A:C,3,FALSE)</f>
        <v xml:space="preserve">United States </v>
      </c>
    </row>
    <row r="106" spans="1:8" x14ac:dyDescent="0.25">
      <c r="A106" t="s">
        <v>315</v>
      </c>
      <c r="B106" t="s">
        <v>316</v>
      </c>
      <c r="C106" t="s">
        <v>317</v>
      </c>
      <c r="D106">
        <v>0.4</v>
      </c>
      <c r="E106" t="s">
        <v>217</v>
      </c>
      <c r="F106" t="s">
        <v>8322</v>
      </c>
      <c r="G106" t="s">
        <v>8310</v>
      </c>
      <c r="H106" t="str">
        <f>VLOOKUP(Table_Query_from_Meridian_v32[[#This Row],[COUNTRY_CODE_OF_ORIGIN]],Sheet2!A:C,3,FALSE)</f>
        <v xml:space="preserve">United States </v>
      </c>
    </row>
    <row r="107" spans="1:8" x14ac:dyDescent="0.25">
      <c r="A107" t="s">
        <v>318</v>
      </c>
      <c r="B107" t="s">
        <v>319</v>
      </c>
      <c r="C107" t="s">
        <v>320</v>
      </c>
      <c r="D107">
        <v>0.47</v>
      </c>
      <c r="E107" t="s">
        <v>217</v>
      </c>
      <c r="F107" t="s">
        <v>8322</v>
      </c>
      <c r="G107" t="s">
        <v>8310</v>
      </c>
      <c r="H107" t="str">
        <f>VLOOKUP(Table_Query_from_Meridian_v32[[#This Row],[COUNTRY_CODE_OF_ORIGIN]],Sheet2!A:C,3,FALSE)</f>
        <v xml:space="preserve">United States </v>
      </c>
    </row>
    <row r="108" spans="1:8" x14ac:dyDescent="0.25">
      <c r="A108" t="s">
        <v>321</v>
      </c>
      <c r="B108" t="s">
        <v>322</v>
      </c>
      <c r="C108" t="s">
        <v>323</v>
      </c>
      <c r="D108">
        <v>0.3</v>
      </c>
      <c r="E108" t="s">
        <v>217</v>
      </c>
      <c r="F108" t="s">
        <v>8323</v>
      </c>
      <c r="G108" t="s">
        <v>5</v>
      </c>
      <c r="H108" t="str">
        <f>VLOOKUP(Table_Query_from_Meridian_v32[[#This Row],[COUNTRY_CODE_OF_ORIGIN]],Sheet2!A:C,3,FALSE)</f>
        <v xml:space="preserve">United States </v>
      </c>
    </row>
    <row r="109" spans="1:8" x14ac:dyDescent="0.25">
      <c r="A109" t="s">
        <v>324</v>
      </c>
      <c r="B109" t="s">
        <v>325</v>
      </c>
      <c r="C109" t="s">
        <v>326</v>
      </c>
      <c r="D109">
        <v>2.6</v>
      </c>
      <c r="E109" t="s">
        <v>217</v>
      </c>
      <c r="F109" t="s">
        <v>8324</v>
      </c>
      <c r="G109" t="s">
        <v>5</v>
      </c>
      <c r="H109" t="str">
        <f>VLOOKUP(Table_Query_from_Meridian_v32[[#This Row],[COUNTRY_CODE_OF_ORIGIN]],Sheet2!A:C,3,FALSE)</f>
        <v xml:space="preserve">United States </v>
      </c>
    </row>
    <row r="110" spans="1:8" x14ac:dyDescent="0.25">
      <c r="A110" t="s">
        <v>327</v>
      </c>
      <c r="B110" t="s">
        <v>328</v>
      </c>
      <c r="C110" t="s">
        <v>329</v>
      </c>
      <c r="D110">
        <v>2.4</v>
      </c>
      <c r="E110" t="s">
        <v>217</v>
      </c>
      <c r="F110" t="s">
        <v>8324</v>
      </c>
      <c r="G110" t="s">
        <v>5</v>
      </c>
      <c r="H110" t="str">
        <f>VLOOKUP(Table_Query_from_Meridian_v32[[#This Row],[COUNTRY_CODE_OF_ORIGIN]],Sheet2!A:C,3,FALSE)</f>
        <v xml:space="preserve">United States </v>
      </c>
    </row>
    <row r="111" spans="1:8" x14ac:dyDescent="0.25">
      <c r="A111" t="s">
        <v>330</v>
      </c>
      <c r="B111" t="s">
        <v>331</v>
      </c>
      <c r="C111" t="s">
        <v>332</v>
      </c>
      <c r="D111">
        <v>0.32</v>
      </c>
      <c r="E111" t="s">
        <v>13</v>
      </c>
      <c r="F111" t="s">
        <v>8319</v>
      </c>
      <c r="G111" t="s">
        <v>5</v>
      </c>
      <c r="H111" t="str">
        <f>VLOOKUP(Table_Query_from_Meridian_v32[[#This Row],[COUNTRY_CODE_OF_ORIGIN]],Sheet2!A:C,3,FALSE)</f>
        <v xml:space="preserve">China </v>
      </c>
    </row>
    <row r="112" spans="1:8" x14ac:dyDescent="0.25">
      <c r="A112" t="s">
        <v>333</v>
      </c>
      <c r="B112" t="s">
        <v>334</v>
      </c>
      <c r="C112" t="s">
        <v>335</v>
      </c>
      <c r="D112">
        <v>0.18</v>
      </c>
      <c r="E112" t="s">
        <v>13</v>
      </c>
      <c r="F112" t="s">
        <v>8319</v>
      </c>
      <c r="G112" t="s">
        <v>5</v>
      </c>
      <c r="H112" t="str">
        <f>VLOOKUP(Table_Query_from_Meridian_v32[[#This Row],[COUNTRY_CODE_OF_ORIGIN]],Sheet2!A:C,3,FALSE)</f>
        <v xml:space="preserve">China </v>
      </c>
    </row>
    <row r="113" spans="1:8" x14ac:dyDescent="0.25">
      <c r="A113" t="s">
        <v>336</v>
      </c>
      <c r="B113" t="s">
        <v>337</v>
      </c>
      <c r="C113" t="s">
        <v>338</v>
      </c>
      <c r="D113">
        <v>0.23</v>
      </c>
      <c r="E113" t="s">
        <v>217</v>
      </c>
      <c r="F113" t="s">
        <v>8319</v>
      </c>
      <c r="G113" t="s">
        <v>5</v>
      </c>
      <c r="H113" t="str">
        <f>VLOOKUP(Table_Query_from_Meridian_v32[[#This Row],[COUNTRY_CODE_OF_ORIGIN]],Sheet2!A:C,3,FALSE)</f>
        <v xml:space="preserve">United States </v>
      </c>
    </row>
    <row r="114" spans="1:8" x14ac:dyDescent="0.25">
      <c r="A114" t="s">
        <v>339</v>
      </c>
      <c r="B114" t="s">
        <v>340</v>
      </c>
      <c r="C114" t="s">
        <v>341</v>
      </c>
      <c r="D114">
        <v>0.26</v>
      </c>
      <c r="E114" t="s">
        <v>217</v>
      </c>
      <c r="F114" t="s">
        <v>8319</v>
      </c>
      <c r="G114" t="s">
        <v>5</v>
      </c>
      <c r="H114" t="str">
        <f>VLOOKUP(Table_Query_from_Meridian_v32[[#This Row],[COUNTRY_CODE_OF_ORIGIN]],Sheet2!A:C,3,FALSE)</f>
        <v xml:space="preserve">United States </v>
      </c>
    </row>
    <row r="115" spans="1:8" x14ac:dyDescent="0.25">
      <c r="A115" t="s">
        <v>342</v>
      </c>
      <c r="B115" t="s">
        <v>343</v>
      </c>
      <c r="C115" t="s">
        <v>344</v>
      </c>
      <c r="D115">
        <v>0.03</v>
      </c>
      <c r="E115" t="s">
        <v>217</v>
      </c>
      <c r="F115" t="s">
        <v>8319</v>
      </c>
      <c r="G115" t="s">
        <v>5</v>
      </c>
      <c r="H115" t="str">
        <f>VLOOKUP(Table_Query_from_Meridian_v32[[#This Row],[COUNTRY_CODE_OF_ORIGIN]],Sheet2!A:C,3,FALSE)</f>
        <v xml:space="preserve">United States </v>
      </c>
    </row>
    <row r="116" spans="1:8" x14ac:dyDescent="0.25">
      <c r="A116" t="s">
        <v>345</v>
      </c>
      <c r="B116" t="s">
        <v>346</v>
      </c>
      <c r="C116" t="s">
        <v>347</v>
      </c>
      <c r="D116">
        <v>0.76</v>
      </c>
      <c r="E116" t="s">
        <v>217</v>
      </c>
      <c r="F116" t="s">
        <v>8319</v>
      </c>
      <c r="G116" t="s">
        <v>5</v>
      </c>
      <c r="H116" t="str">
        <f>VLOOKUP(Table_Query_from_Meridian_v32[[#This Row],[COUNTRY_CODE_OF_ORIGIN]],Sheet2!A:C,3,FALSE)</f>
        <v xml:space="preserve">United States </v>
      </c>
    </row>
    <row r="117" spans="1:8" x14ac:dyDescent="0.25">
      <c r="A117" t="s">
        <v>348</v>
      </c>
      <c r="B117" t="s">
        <v>349</v>
      </c>
      <c r="C117" t="s">
        <v>350</v>
      </c>
      <c r="D117">
        <v>0.21</v>
      </c>
      <c r="E117" t="s">
        <v>217</v>
      </c>
      <c r="F117" t="s">
        <v>8319</v>
      </c>
      <c r="G117" t="s">
        <v>5</v>
      </c>
      <c r="H117" t="str">
        <f>VLOOKUP(Table_Query_from_Meridian_v32[[#This Row],[COUNTRY_CODE_OF_ORIGIN]],Sheet2!A:C,3,FALSE)</f>
        <v xml:space="preserve">United States </v>
      </c>
    </row>
    <row r="118" spans="1:8" x14ac:dyDescent="0.25">
      <c r="A118" t="s">
        <v>351</v>
      </c>
      <c r="B118" t="s">
        <v>352</v>
      </c>
      <c r="C118" t="s">
        <v>353</v>
      </c>
      <c r="D118">
        <v>0.13</v>
      </c>
      <c r="E118" t="s">
        <v>13</v>
      </c>
      <c r="F118" t="s">
        <v>8317</v>
      </c>
      <c r="G118" t="s">
        <v>5</v>
      </c>
      <c r="H118" t="str">
        <f>VLOOKUP(Table_Query_from_Meridian_v32[[#This Row],[COUNTRY_CODE_OF_ORIGIN]],Sheet2!A:C,3,FALSE)</f>
        <v xml:space="preserve">China </v>
      </c>
    </row>
    <row r="119" spans="1:8" x14ac:dyDescent="0.25">
      <c r="A119" t="s">
        <v>354</v>
      </c>
      <c r="B119" t="s">
        <v>355</v>
      </c>
      <c r="C119" t="s">
        <v>356</v>
      </c>
      <c r="D119">
        <v>0.17</v>
      </c>
      <c r="E119" t="s">
        <v>13</v>
      </c>
      <c r="F119" t="s">
        <v>8317</v>
      </c>
      <c r="G119" t="s">
        <v>5</v>
      </c>
      <c r="H119" t="str">
        <f>VLOOKUP(Table_Query_from_Meridian_v32[[#This Row],[COUNTRY_CODE_OF_ORIGIN]],Sheet2!A:C,3,FALSE)</f>
        <v xml:space="preserve">China </v>
      </c>
    </row>
    <row r="120" spans="1:8" x14ac:dyDescent="0.25">
      <c r="A120" t="s">
        <v>357</v>
      </c>
      <c r="B120" t="s">
        <v>358</v>
      </c>
      <c r="C120" t="s">
        <v>359</v>
      </c>
      <c r="D120">
        <v>0.09</v>
      </c>
      <c r="E120" t="s">
        <v>217</v>
      </c>
      <c r="F120" t="s">
        <v>8317</v>
      </c>
      <c r="G120" t="s">
        <v>5</v>
      </c>
      <c r="H120" t="str">
        <f>VLOOKUP(Table_Query_from_Meridian_v32[[#This Row],[COUNTRY_CODE_OF_ORIGIN]],Sheet2!A:C,3,FALSE)</f>
        <v xml:space="preserve">United States </v>
      </c>
    </row>
    <row r="121" spans="1:8" x14ac:dyDescent="0.25">
      <c r="A121" t="s">
        <v>360</v>
      </c>
      <c r="B121" t="s">
        <v>361</v>
      </c>
      <c r="C121" t="s">
        <v>362</v>
      </c>
      <c r="D121">
        <v>0.15</v>
      </c>
      <c r="E121" t="s">
        <v>217</v>
      </c>
      <c r="F121" t="s">
        <v>8321</v>
      </c>
      <c r="G121" t="s">
        <v>5</v>
      </c>
      <c r="H121" t="str">
        <f>VLOOKUP(Table_Query_from_Meridian_v32[[#This Row],[COUNTRY_CODE_OF_ORIGIN]],Sheet2!A:C,3,FALSE)</f>
        <v xml:space="preserve">United States </v>
      </c>
    </row>
    <row r="122" spans="1:8" x14ac:dyDescent="0.25">
      <c r="A122" t="s">
        <v>363</v>
      </c>
      <c r="B122" t="s">
        <v>364</v>
      </c>
      <c r="C122" t="s">
        <v>365</v>
      </c>
      <c r="D122">
        <v>0.04</v>
      </c>
      <c r="E122" t="s">
        <v>13</v>
      </c>
      <c r="F122" t="s">
        <v>8319</v>
      </c>
      <c r="G122" t="s">
        <v>5</v>
      </c>
      <c r="H122" t="str">
        <f>VLOOKUP(Table_Query_from_Meridian_v32[[#This Row],[COUNTRY_CODE_OF_ORIGIN]],Sheet2!A:C,3,FALSE)</f>
        <v xml:space="preserve">China </v>
      </c>
    </row>
    <row r="123" spans="1:8" x14ac:dyDescent="0.25">
      <c r="A123" t="s">
        <v>366</v>
      </c>
      <c r="B123" t="s">
        <v>367</v>
      </c>
      <c r="C123" t="s">
        <v>368</v>
      </c>
      <c r="D123">
        <v>0.33</v>
      </c>
      <c r="E123" t="s">
        <v>13</v>
      </c>
      <c r="F123" t="s">
        <v>8325</v>
      </c>
      <c r="G123" t="s">
        <v>8310</v>
      </c>
      <c r="H123" t="str">
        <f>VLOOKUP(Table_Query_from_Meridian_v32[[#This Row],[COUNTRY_CODE_OF_ORIGIN]],Sheet2!A:C,3,FALSE)</f>
        <v xml:space="preserve">China </v>
      </c>
    </row>
    <row r="124" spans="1:8" x14ac:dyDescent="0.25">
      <c r="A124" t="s">
        <v>369</v>
      </c>
      <c r="B124" t="s">
        <v>370</v>
      </c>
      <c r="C124" t="s">
        <v>371</v>
      </c>
      <c r="D124">
        <v>0.37</v>
      </c>
      <c r="E124" t="s">
        <v>13</v>
      </c>
      <c r="F124" t="s">
        <v>8325</v>
      </c>
      <c r="G124" t="s">
        <v>5</v>
      </c>
      <c r="H124" t="str">
        <f>VLOOKUP(Table_Query_from_Meridian_v32[[#This Row],[COUNTRY_CODE_OF_ORIGIN]],Sheet2!A:C,3,FALSE)</f>
        <v xml:space="preserve">China </v>
      </c>
    </row>
    <row r="125" spans="1:8" x14ac:dyDescent="0.25">
      <c r="A125" t="s">
        <v>372</v>
      </c>
      <c r="B125" t="s">
        <v>373</v>
      </c>
      <c r="C125" t="s">
        <v>374</v>
      </c>
      <c r="D125">
        <v>0.04</v>
      </c>
      <c r="E125" t="s">
        <v>13</v>
      </c>
      <c r="F125" t="s">
        <v>8317</v>
      </c>
      <c r="G125" t="s">
        <v>5</v>
      </c>
      <c r="H125" t="str">
        <f>VLOOKUP(Table_Query_from_Meridian_v32[[#This Row],[COUNTRY_CODE_OF_ORIGIN]],Sheet2!A:C,3,FALSE)</f>
        <v xml:space="preserve">China </v>
      </c>
    </row>
    <row r="126" spans="1:8" x14ac:dyDescent="0.25">
      <c r="A126" t="s">
        <v>375</v>
      </c>
      <c r="B126" t="s">
        <v>376</v>
      </c>
      <c r="C126" t="s">
        <v>377</v>
      </c>
      <c r="D126">
        <v>0.17</v>
      </c>
      <c r="E126" t="s">
        <v>13</v>
      </c>
      <c r="F126" t="s">
        <v>8319</v>
      </c>
      <c r="G126" t="s">
        <v>5</v>
      </c>
      <c r="H126" t="str">
        <f>VLOOKUP(Table_Query_from_Meridian_v32[[#This Row],[COUNTRY_CODE_OF_ORIGIN]],Sheet2!A:C,3,FALSE)</f>
        <v xml:space="preserve">China </v>
      </c>
    </row>
    <row r="127" spans="1:8" x14ac:dyDescent="0.25">
      <c r="A127" t="s">
        <v>378</v>
      </c>
      <c r="B127" t="s">
        <v>379</v>
      </c>
      <c r="C127" t="s">
        <v>380</v>
      </c>
      <c r="D127">
        <v>0.18</v>
      </c>
      <c r="E127" t="s">
        <v>13</v>
      </c>
      <c r="F127" t="s">
        <v>8319</v>
      </c>
      <c r="G127" t="s">
        <v>8310</v>
      </c>
      <c r="H127" t="str">
        <f>VLOOKUP(Table_Query_from_Meridian_v32[[#This Row],[COUNTRY_CODE_OF_ORIGIN]],Sheet2!A:C,3,FALSE)</f>
        <v xml:space="preserve">China </v>
      </c>
    </row>
    <row r="128" spans="1:8" x14ac:dyDescent="0.25">
      <c r="A128" t="s">
        <v>381</v>
      </c>
      <c r="B128" t="s">
        <v>382</v>
      </c>
      <c r="C128" t="s">
        <v>383</v>
      </c>
      <c r="D128">
        <v>0.15</v>
      </c>
      <c r="E128" t="s">
        <v>13</v>
      </c>
      <c r="F128" t="s">
        <v>8319</v>
      </c>
      <c r="G128" t="s">
        <v>5</v>
      </c>
      <c r="H128" t="str">
        <f>VLOOKUP(Table_Query_from_Meridian_v32[[#This Row],[COUNTRY_CODE_OF_ORIGIN]],Sheet2!A:C,3,FALSE)</f>
        <v xml:space="preserve">China </v>
      </c>
    </row>
    <row r="129" spans="1:8" x14ac:dyDescent="0.25">
      <c r="A129" t="s">
        <v>384</v>
      </c>
      <c r="B129" t="s">
        <v>385</v>
      </c>
      <c r="C129" t="s">
        <v>386</v>
      </c>
      <c r="D129">
        <v>0.09</v>
      </c>
      <c r="E129" t="s">
        <v>13</v>
      </c>
      <c r="F129" t="s">
        <v>8319</v>
      </c>
      <c r="G129" t="s">
        <v>5</v>
      </c>
      <c r="H129" t="str">
        <f>VLOOKUP(Table_Query_from_Meridian_v32[[#This Row],[COUNTRY_CODE_OF_ORIGIN]],Sheet2!A:C,3,FALSE)</f>
        <v xml:space="preserve">China </v>
      </c>
    </row>
    <row r="130" spans="1:8" x14ac:dyDescent="0.25">
      <c r="A130" t="s">
        <v>387</v>
      </c>
      <c r="B130" t="s">
        <v>388</v>
      </c>
      <c r="C130" t="s">
        <v>389</v>
      </c>
      <c r="D130">
        <v>0.16</v>
      </c>
      <c r="E130" t="s">
        <v>13</v>
      </c>
      <c r="F130" t="s">
        <v>8319</v>
      </c>
      <c r="G130" t="s">
        <v>5</v>
      </c>
      <c r="H130" t="str">
        <f>VLOOKUP(Table_Query_from_Meridian_v32[[#This Row],[COUNTRY_CODE_OF_ORIGIN]],Sheet2!A:C,3,FALSE)</f>
        <v xml:space="preserve">China </v>
      </c>
    </row>
    <row r="131" spans="1:8" x14ac:dyDescent="0.25">
      <c r="A131" t="s">
        <v>390</v>
      </c>
      <c r="B131" t="s">
        <v>391</v>
      </c>
      <c r="C131" t="s">
        <v>392</v>
      </c>
      <c r="D131">
        <v>0.11</v>
      </c>
      <c r="E131" t="s">
        <v>217</v>
      </c>
      <c r="F131" t="s">
        <v>8315</v>
      </c>
      <c r="G131" t="s">
        <v>5</v>
      </c>
      <c r="H131" t="str">
        <f>VLOOKUP(Table_Query_from_Meridian_v32[[#This Row],[COUNTRY_CODE_OF_ORIGIN]],Sheet2!A:C,3,FALSE)</f>
        <v xml:space="preserve">United States </v>
      </c>
    </row>
    <row r="132" spans="1:8" x14ac:dyDescent="0.25">
      <c r="A132" t="s">
        <v>393</v>
      </c>
      <c r="B132" t="s">
        <v>394</v>
      </c>
      <c r="C132" t="s">
        <v>395</v>
      </c>
      <c r="D132">
        <v>0.03</v>
      </c>
      <c r="E132" t="s">
        <v>217</v>
      </c>
      <c r="F132" t="s">
        <v>8315</v>
      </c>
      <c r="G132" t="s">
        <v>5</v>
      </c>
      <c r="H132" t="str">
        <f>VLOOKUP(Table_Query_from_Meridian_v32[[#This Row],[COUNTRY_CODE_OF_ORIGIN]],Sheet2!A:C,3,FALSE)</f>
        <v xml:space="preserve">United States </v>
      </c>
    </row>
    <row r="133" spans="1:8" x14ac:dyDescent="0.25">
      <c r="A133" t="s">
        <v>396</v>
      </c>
      <c r="B133" t="s">
        <v>397</v>
      </c>
      <c r="C133" t="s">
        <v>398</v>
      </c>
      <c r="D133">
        <v>0.21</v>
      </c>
      <c r="E133" t="s">
        <v>217</v>
      </c>
      <c r="F133" t="s">
        <v>8315</v>
      </c>
      <c r="G133" t="s">
        <v>5</v>
      </c>
      <c r="H133" t="str">
        <f>VLOOKUP(Table_Query_from_Meridian_v32[[#This Row],[COUNTRY_CODE_OF_ORIGIN]],Sheet2!A:C,3,FALSE)</f>
        <v xml:space="preserve">United States </v>
      </c>
    </row>
    <row r="134" spans="1:8" x14ac:dyDescent="0.25">
      <c r="A134" t="s">
        <v>399</v>
      </c>
      <c r="B134" t="s">
        <v>400</v>
      </c>
      <c r="C134" t="s">
        <v>401</v>
      </c>
      <c r="D134">
        <v>0.3</v>
      </c>
      <c r="E134" t="s">
        <v>217</v>
      </c>
      <c r="F134" t="s">
        <v>8326</v>
      </c>
      <c r="G134" t="s">
        <v>5</v>
      </c>
      <c r="H134" t="str">
        <f>VLOOKUP(Table_Query_from_Meridian_v32[[#This Row],[COUNTRY_CODE_OF_ORIGIN]],Sheet2!A:C,3,FALSE)</f>
        <v xml:space="preserve">United States </v>
      </c>
    </row>
    <row r="135" spans="1:8" x14ac:dyDescent="0.25">
      <c r="A135" t="s">
        <v>402</v>
      </c>
      <c r="B135" t="s">
        <v>403</v>
      </c>
      <c r="C135" t="s">
        <v>404</v>
      </c>
      <c r="D135">
        <v>0.34</v>
      </c>
      <c r="E135" t="s">
        <v>217</v>
      </c>
      <c r="F135" t="s">
        <v>8326</v>
      </c>
      <c r="G135" t="s">
        <v>5</v>
      </c>
      <c r="H135" t="str">
        <f>VLOOKUP(Table_Query_from_Meridian_v32[[#This Row],[COUNTRY_CODE_OF_ORIGIN]],Sheet2!A:C,3,FALSE)</f>
        <v xml:space="preserve">United States </v>
      </c>
    </row>
    <row r="136" spans="1:8" x14ac:dyDescent="0.25">
      <c r="A136" t="s">
        <v>405</v>
      </c>
      <c r="B136" t="s">
        <v>406</v>
      </c>
      <c r="C136" t="s">
        <v>407</v>
      </c>
      <c r="D136">
        <v>0.09</v>
      </c>
      <c r="E136" t="s">
        <v>217</v>
      </c>
      <c r="F136" t="s">
        <v>8315</v>
      </c>
      <c r="G136" t="s">
        <v>5</v>
      </c>
      <c r="H136" t="str">
        <f>VLOOKUP(Table_Query_from_Meridian_v32[[#This Row],[COUNTRY_CODE_OF_ORIGIN]],Sheet2!A:C,3,FALSE)</f>
        <v xml:space="preserve">United States </v>
      </c>
    </row>
    <row r="137" spans="1:8" x14ac:dyDescent="0.25">
      <c r="A137" t="s">
        <v>408</v>
      </c>
      <c r="B137" t="s">
        <v>409</v>
      </c>
      <c r="C137" t="s">
        <v>410</v>
      </c>
      <c r="D137">
        <v>0.06</v>
      </c>
      <c r="E137" t="s">
        <v>217</v>
      </c>
      <c r="F137" t="s">
        <v>8315</v>
      </c>
      <c r="G137" t="s">
        <v>5</v>
      </c>
      <c r="H137" t="str">
        <f>VLOOKUP(Table_Query_from_Meridian_v32[[#This Row],[COUNTRY_CODE_OF_ORIGIN]],Sheet2!A:C,3,FALSE)</f>
        <v xml:space="preserve">United States </v>
      </c>
    </row>
    <row r="138" spans="1:8" x14ac:dyDescent="0.25">
      <c r="A138" t="s">
        <v>411</v>
      </c>
      <c r="B138" t="s">
        <v>412</v>
      </c>
      <c r="C138" t="s">
        <v>413</v>
      </c>
      <c r="D138">
        <v>0.08</v>
      </c>
      <c r="E138" t="s">
        <v>217</v>
      </c>
      <c r="F138" t="s">
        <v>8315</v>
      </c>
      <c r="G138" t="s">
        <v>5</v>
      </c>
      <c r="H138" t="str">
        <f>VLOOKUP(Table_Query_from_Meridian_v32[[#This Row],[COUNTRY_CODE_OF_ORIGIN]],Sheet2!A:C,3,FALSE)</f>
        <v xml:space="preserve">United States </v>
      </c>
    </row>
    <row r="139" spans="1:8" x14ac:dyDescent="0.25">
      <c r="A139" t="s">
        <v>414</v>
      </c>
      <c r="B139" t="s">
        <v>415</v>
      </c>
      <c r="C139" t="s">
        <v>416</v>
      </c>
      <c r="D139">
        <v>0.21</v>
      </c>
      <c r="E139" t="s">
        <v>13</v>
      </c>
      <c r="F139" t="s">
        <v>8319</v>
      </c>
      <c r="G139" t="s">
        <v>8310</v>
      </c>
      <c r="H139" t="str">
        <f>VLOOKUP(Table_Query_from_Meridian_v32[[#This Row],[COUNTRY_CODE_OF_ORIGIN]],Sheet2!A:C,3,FALSE)</f>
        <v xml:space="preserve">China </v>
      </c>
    </row>
    <row r="140" spans="1:8" x14ac:dyDescent="0.25">
      <c r="A140" t="s">
        <v>417</v>
      </c>
      <c r="B140" t="s">
        <v>418</v>
      </c>
      <c r="C140" t="s">
        <v>419</v>
      </c>
      <c r="D140">
        <v>0.03</v>
      </c>
      <c r="E140" t="s">
        <v>217</v>
      </c>
      <c r="F140" t="s">
        <v>8327</v>
      </c>
      <c r="G140" t="s">
        <v>8310</v>
      </c>
      <c r="H140" t="str">
        <f>VLOOKUP(Table_Query_from_Meridian_v32[[#This Row],[COUNTRY_CODE_OF_ORIGIN]],Sheet2!A:C,3,FALSE)</f>
        <v xml:space="preserve">United States </v>
      </c>
    </row>
    <row r="141" spans="1:8" x14ac:dyDescent="0.25">
      <c r="A141" t="s">
        <v>420</v>
      </c>
      <c r="B141" t="s">
        <v>421</v>
      </c>
      <c r="C141" t="s">
        <v>422</v>
      </c>
      <c r="D141">
        <v>0.01</v>
      </c>
      <c r="E141" t="s">
        <v>217</v>
      </c>
      <c r="F141" t="s">
        <v>8315</v>
      </c>
      <c r="G141" t="s">
        <v>5</v>
      </c>
      <c r="H141" t="str">
        <f>VLOOKUP(Table_Query_from_Meridian_v32[[#This Row],[COUNTRY_CODE_OF_ORIGIN]],Sheet2!A:C,3,FALSE)</f>
        <v xml:space="preserve">United States </v>
      </c>
    </row>
    <row r="142" spans="1:8" x14ac:dyDescent="0.25">
      <c r="A142" t="s">
        <v>423</v>
      </c>
      <c r="B142" t="s">
        <v>424</v>
      </c>
      <c r="C142" t="s">
        <v>425</v>
      </c>
      <c r="D142">
        <v>0.86</v>
      </c>
      <c r="E142" t="s">
        <v>217</v>
      </c>
      <c r="F142" t="s">
        <v>8317</v>
      </c>
      <c r="G142" t="s">
        <v>5</v>
      </c>
      <c r="H142" t="str">
        <f>VLOOKUP(Table_Query_from_Meridian_v32[[#This Row],[COUNTRY_CODE_OF_ORIGIN]],Sheet2!A:C,3,FALSE)</f>
        <v xml:space="preserve">United States </v>
      </c>
    </row>
    <row r="143" spans="1:8" x14ac:dyDescent="0.25">
      <c r="A143" t="s">
        <v>426</v>
      </c>
      <c r="B143" t="s">
        <v>427</v>
      </c>
      <c r="C143" t="s">
        <v>428</v>
      </c>
      <c r="D143">
        <v>0.84</v>
      </c>
      <c r="E143" t="s">
        <v>217</v>
      </c>
      <c r="F143" t="s">
        <v>8318</v>
      </c>
      <c r="G143" t="s">
        <v>8310</v>
      </c>
      <c r="H143" t="str">
        <f>VLOOKUP(Table_Query_from_Meridian_v32[[#This Row],[COUNTRY_CODE_OF_ORIGIN]],Sheet2!A:C,3,FALSE)</f>
        <v xml:space="preserve">United States </v>
      </c>
    </row>
    <row r="144" spans="1:8" x14ac:dyDescent="0.25">
      <c r="A144" t="s">
        <v>429</v>
      </c>
      <c r="B144" t="s">
        <v>430</v>
      </c>
      <c r="C144" t="s">
        <v>431</v>
      </c>
      <c r="D144">
        <v>0.84</v>
      </c>
      <c r="E144" t="s">
        <v>217</v>
      </c>
      <c r="F144" t="s">
        <v>8318</v>
      </c>
      <c r="G144" t="s">
        <v>8310</v>
      </c>
      <c r="H144" t="str">
        <f>VLOOKUP(Table_Query_from_Meridian_v32[[#This Row],[COUNTRY_CODE_OF_ORIGIN]],Sheet2!A:C,3,FALSE)</f>
        <v xml:space="preserve">United States </v>
      </c>
    </row>
    <row r="145" spans="1:8" x14ac:dyDescent="0.25">
      <c r="A145" t="s">
        <v>432</v>
      </c>
      <c r="B145" t="s">
        <v>433</v>
      </c>
      <c r="C145" t="s">
        <v>434</v>
      </c>
      <c r="D145">
        <v>0.79</v>
      </c>
      <c r="E145" t="s">
        <v>217</v>
      </c>
      <c r="F145" t="s">
        <v>8321</v>
      </c>
      <c r="G145" t="s">
        <v>5</v>
      </c>
      <c r="H145" t="str">
        <f>VLOOKUP(Table_Query_from_Meridian_v32[[#This Row],[COUNTRY_CODE_OF_ORIGIN]],Sheet2!A:C,3,FALSE)</f>
        <v xml:space="preserve">United States </v>
      </c>
    </row>
    <row r="146" spans="1:8" x14ac:dyDescent="0.25">
      <c r="A146" t="s">
        <v>435</v>
      </c>
      <c r="B146" t="s">
        <v>436</v>
      </c>
      <c r="C146" t="s">
        <v>437</v>
      </c>
      <c r="D146">
        <v>0</v>
      </c>
      <c r="E146" t="s">
        <v>217</v>
      </c>
      <c r="F146" t="s">
        <v>8321</v>
      </c>
      <c r="G146" t="s">
        <v>5</v>
      </c>
      <c r="H146" t="str">
        <f>VLOOKUP(Table_Query_from_Meridian_v32[[#This Row],[COUNTRY_CODE_OF_ORIGIN]],Sheet2!A:C,3,FALSE)</f>
        <v xml:space="preserve">United States </v>
      </c>
    </row>
    <row r="147" spans="1:8" x14ac:dyDescent="0.25">
      <c r="A147" t="s">
        <v>438</v>
      </c>
      <c r="B147" t="s">
        <v>439</v>
      </c>
      <c r="C147" t="s">
        <v>440</v>
      </c>
      <c r="D147">
        <v>0.99</v>
      </c>
      <c r="E147" t="s">
        <v>217</v>
      </c>
      <c r="F147" t="s">
        <v>8322</v>
      </c>
      <c r="G147" t="s">
        <v>8310</v>
      </c>
      <c r="H147" t="str">
        <f>VLOOKUP(Table_Query_from_Meridian_v32[[#This Row],[COUNTRY_CODE_OF_ORIGIN]],Sheet2!A:C,3,FALSE)</f>
        <v xml:space="preserve">United States </v>
      </c>
    </row>
    <row r="148" spans="1:8" x14ac:dyDescent="0.25">
      <c r="A148" t="s">
        <v>441</v>
      </c>
      <c r="B148" t="s">
        <v>442</v>
      </c>
      <c r="C148" t="s">
        <v>443</v>
      </c>
      <c r="D148">
        <v>0.01</v>
      </c>
      <c r="E148" t="s">
        <v>217</v>
      </c>
      <c r="F148" t="s">
        <v>8320</v>
      </c>
      <c r="G148" t="s">
        <v>5</v>
      </c>
      <c r="H148" t="str">
        <f>VLOOKUP(Table_Query_from_Meridian_v32[[#This Row],[COUNTRY_CODE_OF_ORIGIN]],Sheet2!A:C,3,FALSE)</f>
        <v xml:space="preserve">United States </v>
      </c>
    </row>
    <row r="149" spans="1:8" x14ac:dyDescent="0.25">
      <c r="A149" t="s">
        <v>444</v>
      </c>
      <c r="B149" t="s">
        <v>445</v>
      </c>
      <c r="C149" t="s">
        <v>446</v>
      </c>
      <c r="D149">
        <v>0.02</v>
      </c>
      <c r="E149" t="s">
        <v>217</v>
      </c>
      <c r="F149" t="s">
        <v>8320</v>
      </c>
      <c r="G149" t="s">
        <v>5</v>
      </c>
      <c r="H149" t="str">
        <f>VLOOKUP(Table_Query_from_Meridian_v32[[#This Row],[COUNTRY_CODE_OF_ORIGIN]],Sheet2!A:C,3,FALSE)</f>
        <v xml:space="preserve">United States </v>
      </c>
    </row>
    <row r="150" spans="1:8" x14ac:dyDescent="0.25">
      <c r="A150" t="s">
        <v>447</v>
      </c>
      <c r="B150" t="s">
        <v>448</v>
      </c>
      <c r="C150" t="s">
        <v>449</v>
      </c>
      <c r="D150">
        <v>0.03</v>
      </c>
      <c r="E150" t="s">
        <v>217</v>
      </c>
      <c r="F150" t="s">
        <v>8320</v>
      </c>
      <c r="G150" t="s">
        <v>5</v>
      </c>
      <c r="H150" t="str">
        <f>VLOOKUP(Table_Query_from_Meridian_v32[[#This Row],[COUNTRY_CODE_OF_ORIGIN]],Sheet2!A:C,3,FALSE)</f>
        <v xml:space="preserve">United States </v>
      </c>
    </row>
    <row r="151" spans="1:8" x14ac:dyDescent="0.25">
      <c r="A151" t="s">
        <v>450</v>
      </c>
      <c r="B151" t="s">
        <v>451</v>
      </c>
      <c r="C151" t="s">
        <v>452</v>
      </c>
      <c r="D151">
        <v>0.41</v>
      </c>
      <c r="E151" t="s">
        <v>217</v>
      </c>
      <c r="F151" t="s">
        <v>8328</v>
      </c>
      <c r="G151" t="s">
        <v>5</v>
      </c>
      <c r="H151" t="str">
        <f>VLOOKUP(Table_Query_from_Meridian_v32[[#This Row],[COUNTRY_CODE_OF_ORIGIN]],Sheet2!A:C,3,FALSE)</f>
        <v xml:space="preserve">United States </v>
      </c>
    </row>
    <row r="152" spans="1:8" x14ac:dyDescent="0.25">
      <c r="A152" t="s">
        <v>453</v>
      </c>
      <c r="B152" t="s">
        <v>454</v>
      </c>
      <c r="C152" t="s">
        <v>455</v>
      </c>
      <c r="D152">
        <v>1.03</v>
      </c>
      <c r="E152" t="s">
        <v>217</v>
      </c>
      <c r="F152" t="s">
        <v>8329</v>
      </c>
      <c r="G152" t="s">
        <v>8310</v>
      </c>
      <c r="H152" t="str">
        <f>VLOOKUP(Table_Query_from_Meridian_v32[[#This Row],[COUNTRY_CODE_OF_ORIGIN]],Sheet2!A:C,3,FALSE)</f>
        <v xml:space="preserve">United States </v>
      </c>
    </row>
    <row r="153" spans="1:8" x14ac:dyDescent="0.25">
      <c r="A153" t="s">
        <v>456</v>
      </c>
      <c r="B153" t="s">
        <v>457</v>
      </c>
      <c r="C153" t="s">
        <v>458</v>
      </c>
      <c r="D153">
        <v>1.01</v>
      </c>
      <c r="E153" t="s">
        <v>217</v>
      </c>
      <c r="F153" t="s">
        <v>8328</v>
      </c>
      <c r="G153" t="s">
        <v>5</v>
      </c>
      <c r="H153" t="str">
        <f>VLOOKUP(Table_Query_from_Meridian_v32[[#This Row],[COUNTRY_CODE_OF_ORIGIN]],Sheet2!A:C,3,FALSE)</f>
        <v xml:space="preserve">United States </v>
      </c>
    </row>
    <row r="154" spans="1:8" x14ac:dyDescent="0.25">
      <c r="A154" t="s">
        <v>459</v>
      </c>
      <c r="B154" t="s">
        <v>460</v>
      </c>
      <c r="C154" t="s">
        <v>461</v>
      </c>
      <c r="D154">
        <v>0.76</v>
      </c>
      <c r="E154" t="s">
        <v>217</v>
      </c>
      <c r="F154" t="s">
        <v>8328</v>
      </c>
      <c r="G154" t="s">
        <v>5</v>
      </c>
      <c r="H154" t="str">
        <f>VLOOKUP(Table_Query_from_Meridian_v32[[#This Row],[COUNTRY_CODE_OF_ORIGIN]],Sheet2!A:C,3,FALSE)</f>
        <v xml:space="preserve">United States </v>
      </c>
    </row>
    <row r="155" spans="1:8" x14ac:dyDescent="0.25">
      <c r="A155" t="s">
        <v>462</v>
      </c>
      <c r="B155" t="s">
        <v>463</v>
      </c>
      <c r="C155" t="s">
        <v>464</v>
      </c>
      <c r="D155">
        <v>0.52</v>
      </c>
      <c r="E155" t="s">
        <v>217</v>
      </c>
      <c r="F155" t="s">
        <v>8328</v>
      </c>
      <c r="G155" t="s">
        <v>5</v>
      </c>
      <c r="H155" t="str">
        <f>VLOOKUP(Table_Query_from_Meridian_v32[[#This Row],[COUNTRY_CODE_OF_ORIGIN]],Sheet2!A:C,3,FALSE)</f>
        <v xml:space="preserve">United States </v>
      </c>
    </row>
    <row r="156" spans="1:8" x14ac:dyDescent="0.25">
      <c r="A156" t="s">
        <v>465</v>
      </c>
      <c r="B156" t="s">
        <v>466</v>
      </c>
      <c r="C156" t="s">
        <v>467</v>
      </c>
      <c r="D156">
        <v>0.56000000000000005</v>
      </c>
      <c r="E156" t="s">
        <v>21</v>
      </c>
      <c r="F156" t="s">
        <v>8330</v>
      </c>
      <c r="G156" t="s">
        <v>5</v>
      </c>
      <c r="H156" t="str">
        <f>VLOOKUP(Table_Query_from_Meridian_v32[[#This Row],[COUNTRY_CODE_OF_ORIGIN]],Sheet2!A:C,3,FALSE)</f>
        <v xml:space="preserve">Germany </v>
      </c>
    </row>
    <row r="157" spans="1:8" x14ac:dyDescent="0.25">
      <c r="A157" t="s">
        <v>468</v>
      </c>
      <c r="B157" t="s">
        <v>469</v>
      </c>
      <c r="C157" t="s">
        <v>470</v>
      </c>
      <c r="D157">
        <v>0.55000000000000004</v>
      </c>
      <c r="E157" t="s">
        <v>21</v>
      </c>
      <c r="F157" t="s">
        <v>8330</v>
      </c>
      <c r="G157" t="s">
        <v>8310</v>
      </c>
      <c r="H157" t="str">
        <f>VLOOKUP(Table_Query_from_Meridian_v32[[#This Row],[COUNTRY_CODE_OF_ORIGIN]],Sheet2!A:C,3,FALSE)</f>
        <v xml:space="preserve">Germany </v>
      </c>
    </row>
    <row r="158" spans="1:8" x14ac:dyDescent="0.25">
      <c r="A158" t="s">
        <v>471</v>
      </c>
      <c r="B158" t="s">
        <v>472</v>
      </c>
      <c r="C158" t="s">
        <v>473</v>
      </c>
      <c r="D158">
        <v>0.35</v>
      </c>
      <c r="E158" t="s">
        <v>21</v>
      </c>
      <c r="F158" t="s">
        <v>8331</v>
      </c>
      <c r="G158" t="s">
        <v>5</v>
      </c>
      <c r="H158" t="str">
        <f>VLOOKUP(Table_Query_from_Meridian_v32[[#This Row],[COUNTRY_CODE_OF_ORIGIN]],Sheet2!A:C,3,FALSE)</f>
        <v xml:space="preserve">Germany </v>
      </c>
    </row>
    <row r="159" spans="1:8" x14ac:dyDescent="0.25">
      <c r="A159" t="s">
        <v>474</v>
      </c>
      <c r="B159" t="s">
        <v>475</v>
      </c>
      <c r="C159" t="s">
        <v>476</v>
      </c>
      <c r="D159">
        <v>0.11</v>
      </c>
      <c r="E159" t="s">
        <v>21</v>
      </c>
      <c r="F159" t="s">
        <v>8332</v>
      </c>
      <c r="G159" t="s">
        <v>5</v>
      </c>
      <c r="H159" t="str">
        <f>VLOOKUP(Table_Query_from_Meridian_v32[[#This Row],[COUNTRY_CODE_OF_ORIGIN]],Sheet2!A:C,3,FALSE)</f>
        <v xml:space="preserve">Germany </v>
      </c>
    </row>
    <row r="160" spans="1:8" x14ac:dyDescent="0.25">
      <c r="A160" t="s">
        <v>477</v>
      </c>
      <c r="B160" t="s">
        <v>478</v>
      </c>
      <c r="C160" t="s">
        <v>479</v>
      </c>
      <c r="D160">
        <v>0.28999999999999998</v>
      </c>
      <c r="E160" t="s">
        <v>21</v>
      </c>
      <c r="F160" t="s">
        <v>8332</v>
      </c>
      <c r="G160" t="s">
        <v>8310</v>
      </c>
      <c r="H160" t="str">
        <f>VLOOKUP(Table_Query_from_Meridian_v32[[#This Row],[COUNTRY_CODE_OF_ORIGIN]],Sheet2!A:C,3,FALSE)</f>
        <v xml:space="preserve">Germany </v>
      </c>
    </row>
    <row r="161" spans="1:8" x14ac:dyDescent="0.25">
      <c r="A161" t="s">
        <v>480</v>
      </c>
      <c r="B161" t="s">
        <v>481</v>
      </c>
      <c r="C161" t="s">
        <v>482</v>
      </c>
      <c r="D161">
        <v>0.54</v>
      </c>
      <c r="E161" t="s">
        <v>21</v>
      </c>
      <c r="F161" t="s">
        <v>8330</v>
      </c>
      <c r="G161" t="s">
        <v>5</v>
      </c>
      <c r="H161" t="str">
        <f>VLOOKUP(Table_Query_from_Meridian_v32[[#This Row],[COUNTRY_CODE_OF_ORIGIN]],Sheet2!A:C,3,FALSE)</f>
        <v xml:space="preserve">Germany </v>
      </c>
    </row>
    <row r="162" spans="1:8" x14ac:dyDescent="0.25">
      <c r="A162" t="s">
        <v>483</v>
      </c>
      <c r="B162" t="s">
        <v>484</v>
      </c>
      <c r="C162" t="s">
        <v>485</v>
      </c>
      <c r="D162">
        <v>0.56999999999999995</v>
      </c>
      <c r="E162" t="s">
        <v>21</v>
      </c>
      <c r="F162" t="s">
        <v>8333</v>
      </c>
      <c r="G162" t="s">
        <v>5</v>
      </c>
      <c r="H162" t="str">
        <f>VLOOKUP(Table_Query_from_Meridian_v32[[#This Row],[COUNTRY_CODE_OF_ORIGIN]],Sheet2!A:C,3,FALSE)</f>
        <v xml:space="preserve">Germany </v>
      </c>
    </row>
    <row r="163" spans="1:8" x14ac:dyDescent="0.25">
      <c r="A163" t="s">
        <v>486</v>
      </c>
      <c r="B163" t="s">
        <v>487</v>
      </c>
      <c r="C163" t="s">
        <v>488</v>
      </c>
      <c r="D163">
        <v>0.56999999999999995</v>
      </c>
      <c r="E163" t="s">
        <v>21</v>
      </c>
      <c r="F163" t="s">
        <v>8330</v>
      </c>
      <c r="G163" t="s">
        <v>5</v>
      </c>
      <c r="H163" t="str">
        <f>VLOOKUP(Table_Query_from_Meridian_v32[[#This Row],[COUNTRY_CODE_OF_ORIGIN]],Sheet2!A:C,3,FALSE)</f>
        <v xml:space="preserve">Germany </v>
      </c>
    </row>
    <row r="164" spans="1:8" x14ac:dyDescent="0.25">
      <c r="A164" t="s">
        <v>489</v>
      </c>
      <c r="B164" t="s">
        <v>490</v>
      </c>
      <c r="C164" t="s">
        <v>491</v>
      </c>
      <c r="D164">
        <v>0.55000000000000004</v>
      </c>
      <c r="E164" t="s">
        <v>21</v>
      </c>
      <c r="F164" t="s">
        <v>8330</v>
      </c>
      <c r="G164" t="s">
        <v>5</v>
      </c>
      <c r="H164" t="str">
        <f>VLOOKUP(Table_Query_from_Meridian_v32[[#This Row],[COUNTRY_CODE_OF_ORIGIN]],Sheet2!A:C,3,FALSE)</f>
        <v xml:space="preserve">Germany </v>
      </c>
    </row>
    <row r="165" spans="1:8" x14ac:dyDescent="0.25">
      <c r="A165" t="s">
        <v>492</v>
      </c>
      <c r="B165" t="s">
        <v>493</v>
      </c>
      <c r="C165" t="s">
        <v>494</v>
      </c>
      <c r="D165">
        <v>0.61</v>
      </c>
      <c r="E165" t="s">
        <v>21</v>
      </c>
      <c r="F165" t="s">
        <v>8330</v>
      </c>
      <c r="G165" t="s">
        <v>5</v>
      </c>
      <c r="H165" t="str">
        <f>VLOOKUP(Table_Query_from_Meridian_v32[[#This Row],[COUNTRY_CODE_OF_ORIGIN]],Sheet2!A:C,3,FALSE)</f>
        <v xml:space="preserve">Germany </v>
      </c>
    </row>
    <row r="166" spans="1:8" x14ac:dyDescent="0.25">
      <c r="A166" t="s">
        <v>495</v>
      </c>
      <c r="B166" t="s">
        <v>496</v>
      </c>
      <c r="C166" t="s">
        <v>497</v>
      </c>
      <c r="D166">
        <v>0.56000000000000005</v>
      </c>
      <c r="E166" t="s">
        <v>21</v>
      </c>
      <c r="F166" t="s">
        <v>8330</v>
      </c>
      <c r="G166" t="s">
        <v>5</v>
      </c>
      <c r="H166" t="str">
        <f>VLOOKUP(Table_Query_from_Meridian_v32[[#This Row],[COUNTRY_CODE_OF_ORIGIN]],Sheet2!A:C,3,FALSE)</f>
        <v xml:space="preserve">Germany </v>
      </c>
    </row>
    <row r="167" spans="1:8" x14ac:dyDescent="0.25">
      <c r="A167" t="s">
        <v>498</v>
      </c>
      <c r="B167" t="s">
        <v>499</v>
      </c>
      <c r="C167" t="s">
        <v>5</v>
      </c>
      <c r="D167">
        <v>0.57999999999999996</v>
      </c>
      <c r="E167" t="s">
        <v>6</v>
      </c>
      <c r="F167" t="s">
        <v>8327</v>
      </c>
      <c r="G167" t="s">
        <v>5</v>
      </c>
      <c r="H167" t="str">
        <f>VLOOKUP(Table_Query_from_Meridian_v32[[#This Row],[COUNTRY_CODE_OF_ORIGIN]],Sheet2!A:C,3,FALSE)</f>
        <v xml:space="preserve">Great Britain (United Kingdom) </v>
      </c>
    </row>
    <row r="168" spans="1:8" x14ac:dyDescent="0.25">
      <c r="A168" t="s">
        <v>500</v>
      </c>
      <c r="B168" t="s">
        <v>501</v>
      </c>
      <c r="C168" t="s">
        <v>5</v>
      </c>
      <c r="D168">
        <v>7</v>
      </c>
      <c r="E168" t="s">
        <v>6</v>
      </c>
      <c r="F168" t="s">
        <v>8325</v>
      </c>
      <c r="G168" t="s">
        <v>5</v>
      </c>
      <c r="H168" t="str">
        <f>VLOOKUP(Table_Query_from_Meridian_v32[[#This Row],[COUNTRY_CODE_OF_ORIGIN]],Sheet2!A:C,3,FALSE)</f>
        <v xml:space="preserve">Great Britain (United Kingdom) </v>
      </c>
    </row>
    <row r="169" spans="1:8" x14ac:dyDescent="0.25">
      <c r="A169" t="s">
        <v>502</v>
      </c>
      <c r="B169" t="s">
        <v>503</v>
      </c>
      <c r="C169" t="s">
        <v>504</v>
      </c>
      <c r="D169">
        <v>0.21</v>
      </c>
      <c r="E169" t="s">
        <v>505</v>
      </c>
      <c r="F169" t="s">
        <v>8334</v>
      </c>
      <c r="G169" t="s">
        <v>5</v>
      </c>
      <c r="H169" t="str">
        <f>VLOOKUP(Table_Query_from_Meridian_v32[[#This Row],[COUNTRY_CODE_OF_ORIGIN]],Sheet2!A:C,3,FALSE)</f>
        <v xml:space="preserve">Italy </v>
      </c>
    </row>
    <row r="170" spans="1:8" x14ac:dyDescent="0.25">
      <c r="A170" t="s">
        <v>506</v>
      </c>
      <c r="B170" t="s">
        <v>507</v>
      </c>
      <c r="C170" t="s">
        <v>508</v>
      </c>
      <c r="D170">
        <v>0.06</v>
      </c>
      <c r="E170" t="s">
        <v>13</v>
      </c>
      <c r="F170" t="s">
        <v>8335</v>
      </c>
      <c r="G170" t="s">
        <v>5</v>
      </c>
      <c r="H170" t="str">
        <f>VLOOKUP(Table_Query_from_Meridian_v32[[#This Row],[COUNTRY_CODE_OF_ORIGIN]],Sheet2!A:C,3,FALSE)</f>
        <v xml:space="preserve">China </v>
      </c>
    </row>
    <row r="171" spans="1:8" x14ac:dyDescent="0.25">
      <c r="A171" t="s">
        <v>509</v>
      </c>
      <c r="B171" t="s">
        <v>510</v>
      </c>
      <c r="C171" t="s">
        <v>511</v>
      </c>
      <c r="D171">
        <v>0.05</v>
      </c>
      <c r="E171" t="s">
        <v>505</v>
      </c>
      <c r="F171" t="s">
        <v>8334</v>
      </c>
      <c r="G171" t="s">
        <v>8310</v>
      </c>
      <c r="H171" t="str">
        <f>VLOOKUP(Table_Query_from_Meridian_v32[[#This Row],[COUNTRY_CODE_OF_ORIGIN]],Sheet2!A:C,3,FALSE)</f>
        <v xml:space="preserve">Italy </v>
      </c>
    </row>
    <row r="172" spans="1:8" x14ac:dyDescent="0.25">
      <c r="A172" t="s">
        <v>512</v>
      </c>
      <c r="B172" t="s">
        <v>513</v>
      </c>
      <c r="C172" t="s">
        <v>514</v>
      </c>
      <c r="D172">
        <v>0.09</v>
      </c>
      <c r="E172" t="s">
        <v>505</v>
      </c>
      <c r="F172" t="s">
        <v>8334</v>
      </c>
      <c r="G172" t="s">
        <v>5</v>
      </c>
      <c r="H172" t="str">
        <f>VLOOKUP(Table_Query_from_Meridian_v32[[#This Row],[COUNTRY_CODE_OF_ORIGIN]],Sheet2!A:C,3,FALSE)</f>
        <v xml:space="preserve">Italy </v>
      </c>
    </row>
    <row r="173" spans="1:8" x14ac:dyDescent="0.25">
      <c r="A173" t="s">
        <v>515</v>
      </c>
      <c r="B173" t="s">
        <v>516</v>
      </c>
      <c r="C173" t="s">
        <v>517</v>
      </c>
      <c r="D173">
        <v>0.1</v>
      </c>
      <c r="E173" t="s">
        <v>505</v>
      </c>
      <c r="F173" t="s">
        <v>8334</v>
      </c>
      <c r="G173" t="s">
        <v>8310</v>
      </c>
      <c r="H173" t="str">
        <f>VLOOKUP(Table_Query_from_Meridian_v32[[#This Row],[COUNTRY_CODE_OF_ORIGIN]],Sheet2!A:C,3,FALSE)</f>
        <v xml:space="preserve">Italy </v>
      </c>
    </row>
    <row r="174" spans="1:8" x14ac:dyDescent="0.25">
      <c r="A174" t="s">
        <v>518</v>
      </c>
      <c r="B174" t="s">
        <v>519</v>
      </c>
      <c r="C174" t="s">
        <v>520</v>
      </c>
      <c r="D174">
        <v>0.06</v>
      </c>
      <c r="E174" t="s">
        <v>13</v>
      </c>
      <c r="F174" t="s">
        <v>8334</v>
      </c>
      <c r="G174" t="s">
        <v>8310</v>
      </c>
      <c r="H174" t="str">
        <f>VLOOKUP(Table_Query_from_Meridian_v32[[#This Row],[COUNTRY_CODE_OF_ORIGIN]],Sheet2!A:C,3,FALSE)</f>
        <v xml:space="preserve">China </v>
      </c>
    </row>
    <row r="175" spans="1:8" x14ac:dyDescent="0.25">
      <c r="A175" t="s">
        <v>521</v>
      </c>
      <c r="B175" t="s">
        <v>522</v>
      </c>
      <c r="C175" t="s">
        <v>523</v>
      </c>
      <c r="D175">
        <v>0.06</v>
      </c>
      <c r="E175" t="s">
        <v>13</v>
      </c>
      <c r="F175" t="s">
        <v>8334</v>
      </c>
      <c r="G175" t="s">
        <v>8310</v>
      </c>
      <c r="H175" t="str">
        <f>VLOOKUP(Table_Query_from_Meridian_v32[[#This Row],[COUNTRY_CODE_OF_ORIGIN]],Sheet2!A:C,3,FALSE)</f>
        <v xml:space="preserve">China </v>
      </c>
    </row>
    <row r="176" spans="1:8" x14ac:dyDescent="0.25">
      <c r="A176" t="s">
        <v>524</v>
      </c>
      <c r="B176" t="s">
        <v>525</v>
      </c>
      <c r="C176" t="s">
        <v>526</v>
      </c>
      <c r="D176">
        <v>0.36</v>
      </c>
      <c r="E176" t="s">
        <v>13</v>
      </c>
      <c r="F176" t="s">
        <v>8335</v>
      </c>
      <c r="G176" t="s">
        <v>8310</v>
      </c>
      <c r="H176" t="str">
        <f>VLOOKUP(Table_Query_from_Meridian_v32[[#This Row],[COUNTRY_CODE_OF_ORIGIN]],Sheet2!A:C,3,FALSE)</f>
        <v xml:space="preserve">China </v>
      </c>
    </row>
    <row r="177" spans="1:8" x14ac:dyDescent="0.25">
      <c r="A177" t="s">
        <v>527</v>
      </c>
      <c r="B177" t="s">
        <v>528</v>
      </c>
      <c r="C177" t="s">
        <v>529</v>
      </c>
      <c r="D177">
        <v>0.47</v>
      </c>
      <c r="E177" t="s">
        <v>13</v>
      </c>
      <c r="F177" t="s">
        <v>8335</v>
      </c>
      <c r="G177" t="s">
        <v>8310</v>
      </c>
      <c r="H177" t="str">
        <f>VLOOKUP(Table_Query_from_Meridian_v32[[#This Row],[COUNTRY_CODE_OF_ORIGIN]],Sheet2!A:C,3,FALSE)</f>
        <v xml:space="preserve">China </v>
      </c>
    </row>
    <row r="178" spans="1:8" x14ac:dyDescent="0.25">
      <c r="A178" t="s">
        <v>530</v>
      </c>
      <c r="B178" t="s">
        <v>531</v>
      </c>
      <c r="C178" t="s">
        <v>532</v>
      </c>
      <c r="D178">
        <v>0.26</v>
      </c>
      <c r="E178" t="s">
        <v>505</v>
      </c>
      <c r="F178" t="s">
        <v>8334</v>
      </c>
      <c r="G178" t="s">
        <v>5</v>
      </c>
      <c r="H178" t="str">
        <f>VLOOKUP(Table_Query_from_Meridian_v32[[#This Row],[COUNTRY_CODE_OF_ORIGIN]],Sheet2!A:C,3,FALSE)</f>
        <v xml:space="preserve">Italy </v>
      </c>
    </row>
    <row r="179" spans="1:8" x14ac:dyDescent="0.25">
      <c r="A179" t="s">
        <v>533</v>
      </c>
      <c r="B179" t="s">
        <v>534</v>
      </c>
      <c r="C179" t="s">
        <v>535</v>
      </c>
      <c r="D179">
        <v>0.12</v>
      </c>
      <c r="E179" t="s">
        <v>505</v>
      </c>
      <c r="F179" t="s">
        <v>8334</v>
      </c>
      <c r="G179" t="s">
        <v>5</v>
      </c>
      <c r="H179" t="str">
        <f>VLOOKUP(Table_Query_from_Meridian_v32[[#This Row],[COUNTRY_CODE_OF_ORIGIN]],Sheet2!A:C,3,FALSE)</f>
        <v xml:space="preserve">Italy </v>
      </c>
    </row>
    <row r="180" spans="1:8" x14ac:dyDescent="0.25">
      <c r="A180" t="s">
        <v>536</v>
      </c>
      <c r="B180" t="s">
        <v>537</v>
      </c>
      <c r="C180" t="s">
        <v>538</v>
      </c>
      <c r="D180">
        <v>0.17</v>
      </c>
      <c r="E180" t="s">
        <v>505</v>
      </c>
      <c r="F180" t="s">
        <v>8334</v>
      </c>
      <c r="G180" t="s">
        <v>5</v>
      </c>
      <c r="H180" t="str">
        <f>VLOOKUP(Table_Query_from_Meridian_v32[[#This Row],[COUNTRY_CODE_OF_ORIGIN]],Sheet2!A:C,3,FALSE)</f>
        <v xml:space="preserve">Italy </v>
      </c>
    </row>
    <row r="181" spans="1:8" x14ac:dyDescent="0.25">
      <c r="A181" t="s">
        <v>539</v>
      </c>
      <c r="B181" t="s">
        <v>540</v>
      </c>
      <c r="C181" t="s">
        <v>541</v>
      </c>
      <c r="D181">
        <v>0.09</v>
      </c>
      <c r="E181" t="s">
        <v>13</v>
      </c>
      <c r="F181" t="s">
        <v>8336</v>
      </c>
      <c r="G181" t="s">
        <v>8310</v>
      </c>
      <c r="H181" t="str">
        <f>VLOOKUP(Table_Query_from_Meridian_v32[[#This Row],[COUNTRY_CODE_OF_ORIGIN]],Sheet2!A:C,3,FALSE)</f>
        <v xml:space="preserve">China </v>
      </c>
    </row>
    <row r="182" spans="1:8" x14ac:dyDescent="0.25">
      <c r="A182" t="s">
        <v>542</v>
      </c>
      <c r="B182" t="s">
        <v>543</v>
      </c>
      <c r="C182" t="s">
        <v>29</v>
      </c>
      <c r="D182">
        <v>0.03</v>
      </c>
      <c r="E182" t="s">
        <v>13</v>
      </c>
      <c r="F182" t="s">
        <v>8336</v>
      </c>
      <c r="G182" t="s">
        <v>8310</v>
      </c>
      <c r="H182" t="str">
        <f>VLOOKUP(Table_Query_from_Meridian_v32[[#This Row],[COUNTRY_CODE_OF_ORIGIN]],Sheet2!A:C,3,FALSE)</f>
        <v xml:space="preserve">China </v>
      </c>
    </row>
    <row r="183" spans="1:8" x14ac:dyDescent="0.25">
      <c r="A183" t="s">
        <v>544</v>
      </c>
      <c r="B183" t="s">
        <v>545</v>
      </c>
      <c r="C183" t="s">
        <v>29</v>
      </c>
      <c r="D183">
        <v>0.03</v>
      </c>
      <c r="E183" t="s">
        <v>13</v>
      </c>
      <c r="F183" t="s">
        <v>8336</v>
      </c>
      <c r="G183" t="s">
        <v>8310</v>
      </c>
      <c r="H183" t="str">
        <f>VLOOKUP(Table_Query_from_Meridian_v32[[#This Row],[COUNTRY_CODE_OF_ORIGIN]],Sheet2!A:C,3,FALSE)</f>
        <v xml:space="preserve">China </v>
      </c>
    </row>
    <row r="184" spans="1:8" x14ac:dyDescent="0.25">
      <c r="A184" t="s">
        <v>546</v>
      </c>
      <c r="B184" t="s">
        <v>547</v>
      </c>
      <c r="C184" t="s">
        <v>29</v>
      </c>
      <c r="D184">
        <v>0.03</v>
      </c>
      <c r="E184" t="s">
        <v>13</v>
      </c>
      <c r="F184" t="s">
        <v>8336</v>
      </c>
      <c r="G184" t="s">
        <v>8310</v>
      </c>
      <c r="H184" t="str">
        <f>VLOOKUP(Table_Query_from_Meridian_v32[[#This Row],[COUNTRY_CODE_OF_ORIGIN]],Sheet2!A:C,3,FALSE)</f>
        <v xml:space="preserve">China </v>
      </c>
    </row>
    <row r="185" spans="1:8" x14ac:dyDescent="0.25">
      <c r="A185" t="s">
        <v>548</v>
      </c>
      <c r="B185" t="s">
        <v>549</v>
      </c>
      <c r="C185" t="s">
        <v>29</v>
      </c>
      <c r="D185">
        <v>0.03</v>
      </c>
      <c r="E185" t="s">
        <v>13</v>
      </c>
      <c r="F185" t="s">
        <v>8336</v>
      </c>
      <c r="G185" t="s">
        <v>8310</v>
      </c>
      <c r="H185" t="str">
        <f>VLOOKUP(Table_Query_from_Meridian_v32[[#This Row],[COUNTRY_CODE_OF_ORIGIN]],Sheet2!A:C,3,FALSE)</f>
        <v xml:space="preserve">China </v>
      </c>
    </row>
    <row r="186" spans="1:8" x14ac:dyDescent="0.25">
      <c r="A186" t="s">
        <v>550</v>
      </c>
      <c r="B186" t="s">
        <v>551</v>
      </c>
      <c r="C186" t="s">
        <v>29</v>
      </c>
      <c r="D186">
        <v>0.03</v>
      </c>
      <c r="E186" t="s">
        <v>13</v>
      </c>
      <c r="F186" t="s">
        <v>8336</v>
      </c>
      <c r="G186" t="s">
        <v>8310</v>
      </c>
      <c r="H186" t="str">
        <f>VLOOKUP(Table_Query_from_Meridian_v32[[#This Row],[COUNTRY_CODE_OF_ORIGIN]],Sheet2!A:C,3,FALSE)</f>
        <v xml:space="preserve">China </v>
      </c>
    </row>
    <row r="187" spans="1:8" x14ac:dyDescent="0.25">
      <c r="A187" t="s">
        <v>552</v>
      </c>
      <c r="B187" t="s">
        <v>553</v>
      </c>
      <c r="C187" t="s">
        <v>554</v>
      </c>
      <c r="D187">
        <v>0.24</v>
      </c>
      <c r="E187" t="s">
        <v>13</v>
      </c>
      <c r="F187" t="s">
        <v>8336</v>
      </c>
      <c r="G187" t="s">
        <v>8310</v>
      </c>
      <c r="H187" t="str">
        <f>VLOOKUP(Table_Query_from_Meridian_v32[[#This Row],[COUNTRY_CODE_OF_ORIGIN]],Sheet2!A:C,3,FALSE)</f>
        <v xml:space="preserve">China </v>
      </c>
    </row>
    <row r="188" spans="1:8" x14ac:dyDescent="0.25">
      <c r="A188" t="s">
        <v>555</v>
      </c>
      <c r="B188" t="s">
        <v>556</v>
      </c>
      <c r="C188" t="s">
        <v>557</v>
      </c>
      <c r="D188">
        <v>0.62</v>
      </c>
      <c r="E188" t="s">
        <v>13</v>
      </c>
      <c r="F188" t="s">
        <v>8336</v>
      </c>
      <c r="G188" t="s">
        <v>8310</v>
      </c>
      <c r="H188" t="str">
        <f>VLOOKUP(Table_Query_from_Meridian_v32[[#This Row],[COUNTRY_CODE_OF_ORIGIN]],Sheet2!A:C,3,FALSE)</f>
        <v xml:space="preserve">China </v>
      </c>
    </row>
    <row r="189" spans="1:8" x14ac:dyDescent="0.25">
      <c r="A189" t="s">
        <v>558</v>
      </c>
      <c r="B189" t="s">
        <v>559</v>
      </c>
      <c r="C189" t="s">
        <v>29</v>
      </c>
      <c r="D189">
        <v>0.03</v>
      </c>
      <c r="E189" t="s">
        <v>13</v>
      </c>
      <c r="F189" t="s">
        <v>8336</v>
      </c>
      <c r="G189" t="s">
        <v>8310</v>
      </c>
      <c r="H189" t="str">
        <f>VLOOKUP(Table_Query_from_Meridian_v32[[#This Row],[COUNTRY_CODE_OF_ORIGIN]],Sheet2!A:C,3,FALSE)</f>
        <v xml:space="preserve">China </v>
      </c>
    </row>
    <row r="190" spans="1:8" x14ac:dyDescent="0.25">
      <c r="A190" t="s">
        <v>560</v>
      </c>
      <c r="B190" t="s">
        <v>561</v>
      </c>
      <c r="C190" t="s">
        <v>29</v>
      </c>
      <c r="D190">
        <v>0.03</v>
      </c>
      <c r="E190" t="s">
        <v>13</v>
      </c>
      <c r="F190" t="s">
        <v>8336</v>
      </c>
      <c r="G190" t="s">
        <v>8310</v>
      </c>
      <c r="H190" t="str">
        <f>VLOOKUP(Table_Query_from_Meridian_v32[[#This Row],[COUNTRY_CODE_OF_ORIGIN]],Sheet2!A:C,3,FALSE)</f>
        <v xml:space="preserve">China </v>
      </c>
    </row>
    <row r="191" spans="1:8" x14ac:dyDescent="0.25">
      <c r="A191" t="s">
        <v>562</v>
      </c>
      <c r="B191" t="s">
        <v>563</v>
      </c>
      <c r="C191" t="s">
        <v>29</v>
      </c>
      <c r="D191">
        <v>0.03</v>
      </c>
      <c r="E191" t="s">
        <v>13</v>
      </c>
      <c r="F191" t="s">
        <v>8336</v>
      </c>
      <c r="G191" t="s">
        <v>8310</v>
      </c>
      <c r="H191" t="str">
        <f>VLOOKUP(Table_Query_from_Meridian_v32[[#This Row],[COUNTRY_CODE_OF_ORIGIN]],Sheet2!A:C,3,FALSE)</f>
        <v xml:space="preserve">China </v>
      </c>
    </row>
    <row r="192" spans="1:8" x14ac:dyDescent="0.25">
      <c r="A192" t="s">
        <v>564</v>
      </c>
      <c r="B192" t="s">
        <v>565</v>
      </c>
      <c r="C192" t="s">
        <v>29</v>
      </c>
      <c r="D192">
        <v>0.03</v>
      </c>
      <c r="E192" t="s">
        <v>13</v>
      </c>
      <c r="F192" t="s">
        <v>8336</v>
      </c>
      <c r="G192" t="s">
        <v>8310</v>
      </c>
      <c r="H192" t="str">
        <f>VLOOKUP(Table_Query_from_Meridian_v32[[#This Row],[COUNTRY_CODE_OF_ORIGIN]],Sheet2!A:C,3,FALSE)</f>
        <v xml:space="preserve">China </v>
      </c>
    </row>
    <row r="193" spans="1:8" x14ac:dyDescent="0.25">
      <c r="A193" t="s">
        <v>566</v>
      </c>
      <c r="B193" t="s">
        <v>567</v>
      </c>
      <c r="C193" t="s">
        <v>29</v>
      </c>
      <c r="D193">
        <v>0.03</v>
      </c>
      <c r="E193" t="s">
        <v>13</v>
      </c>
      <c r="F193" t="s">
        <v>8336</v>
      </c>
      <c r="G193" t="s">
        <v>8310</v>
      </c>
      <c r="H193" t="str">
        <f>VLOOKUP(Table_Query_from_Meridian_v32[[#This Row],[COUNTRY_CODE_OF_ORIGIN]],Sheet2!A:C,3,FALSE)</f>
        <v xml:space="preserve">China </v>
      </c>
    </row>
    <row r="194" spans="1:8" x14ac:dyDescent="0.25">
      <c r="A194" t="s">
        <v>568</v>
      </c>
      <c r="B194" t="s">
        <v>569</v>
      </c>
      <c r="C194" t="s">
        <v>29</v>
      </c>
      <c r="D194">
        <v>0.03</v>
      </c>
      <c r="E194" t="s">
        <v>13</v>
      </c>
      <c r="F194" t="s">
        <v>8336</v>
      </c>
      <c r="G194" t="s">
        <v>8310</v>
      </c>
      <c r="H194" t="str">
        <f>VLOOKUP(Table_Query_from_Meridian_v32[[#This Row],[COUNTRY_CODE_OF_ORIGIN]],Sheet2!A:C,3,FALSE)</f>
        <v xml:space="preserve">China </v>
      </c>
    </row>
    <row r="195" spans="1:8" x14ac:dyDescent="0.25">
      <c r="A195" t="s">
        <v>570</v>
      </c>
      <c r="B195" t="s">
        <v>571</v>
      </c>
      <c r="C195" t="s">
        <v>29</v>
      </c>
      <c r="D195">
        <v>0.03</v>
      </c>
      <c r="E195" t="s">
        <v>13</v>
      </c>
      <c r="F195" t="s">
        <v>8336</v>
      </c>
      <c r="G195" t="s">
        <v>8310</v>
      </c>
      <c r="H195" t="str">
        <f>VLOOKUP(Table_Query_from_Meridian_v32[[#This Row],[COUNTRY_CODE_OF_ORIGIN]],Sheet2!A:C,3,FALSE)</f>
        <v xml:space="preserve">China </v>
      </c>
    </row>
    <row r="196" spans="1:8" x14ac:dyDescent="0.25">
      <c r="A196" t="s">
        <v>572</v>
      </c>
      <c r="B196" t="s">
        <v>573</v>
      </c>
      <c r="C196" t="s">
        <v>574</v>
      </c>
      <c r="D196">
        <v>0.79</v>
      </c>
      <c r="E196" t="s">
        <v>575</v>
      </c>
      <c r="F196" t="s">
        <v>8337</v>
      </c>
      <c r="G196" t="s">
        <v>8338</v>
      </c>
      <c r="H196" t="str">
        <f>VLOOKUP(Table_Query_from_Meridian_v32[[#This Row],[COUNTRY_CODE_OF_ORIGIN]],Sheet2!A:C,3,FALSE)</f>
        <v xml:space="preserve">Spain </v>
      </c>
    </row>
    <row r="197" spans="1:8" x14ac:dyDescent="0.25">
      <c r="A197" t="s">
        <v>576</v>
      </c>
      <c r="B197" t="s">
        <v>577</v>
      </c>
      <c r="C197" t="s">
        <v>578</v>
      </c>
      <c r="D197">
        <v>0.79</v>
      </c>
      <c r="E197" t="s">
        <v>575</v>
      </c>
      <c r="F197" t="s">
        <v>8337</v>
      </c>
      <c r="G197" t="s">
        <v>5</v>
      </c>
      <c r="H197" t="str">
        <f>VLOOKUP(Table_Query_from_Meridian_v32[[#This Row],[COUNTRY_CODE_OF_ORIGIN]],Sheet2!A:C,3,FALSE)</f>
        <v xml:space="preserve">Spain </v>
      </c>
    </row>
    <row r="198" spans="1:8" x14ac:dyDescent="0.25">
      <c r="A198" t="s">
        <v>579</v>
      </c>
      <c r="B198" t="s">
        <v>580</v>
      </c>
      <c r="C198" t="s">
        <v>581</v>
      </c>
      <c r="D198">
        <v>0.56999999999999995</v>
      </c>
      <c r="E198" t="s">
        <v>575</v>
      </c>
      <c r="F198" t="s">
        <v>8337</v>
      </c>
      <c r="G198" t="s">
        <v>5</v>
      </c>
      <c r="H198" t="str">
        <f>VLOOKUP(Table_Query_from_Meridian_v32[[#This Row],[COUNTRY_CODE_OF_ORIGIN]],Sheet2!A:C,3,FALSE)</f>
        <v xml:space="preserve">Spain </v>
      </c>
    </row>
    <row r="199" spans="1:8" x14ac:dyDescent="0.25">
      <c r="A199" t="s">
        <v>582</v>
      </c>
      <c r="B199" t="s">
        <v>583</v>
      </c>
      <c r="C199" t="s">
        <v>5</v>
      </c>
      <c r="D199">
        <v>0</v>
      </c>
      <c r="E199" t="s">
        <v>575</v>
      </c>
      <c r="F199" t="s">
        <v>8337</v>
      </c>
      <c r="G199" t="s">
        <v>5</v>
      </c>
      <c r="H199" t="str">
        <f>VLOOKUP(Table_Query_from_Meridian_v32[[#This Row],[COUNTRY_CODE_OF_ORIGIN]],Sheet2!A:C,3,FALSE)</f>
        <v xml:space="preserve">Spain </v>
      </c>
    </row>
    <row r="200" spans="1:8" x14ac:dyDescent="0.25">
      <c r="A200" t="s">
        <v>584</v>
      </c>
      <c r="B200" t="s">
        <v>585</v>
      </c>
      <c r="C200" t="s">
        <v>5</v>
      </c>
      <c r="D200">
        <v>0</v>
      </c>
      <c r="E200" t="s">
        <v>575</v>
      </c>
      <c r="F200" t="s">
        <v>8337</v>
      </c>
      <c r="G200" t="s">
        <v>5</v>
      </c>
      <c r="H200" t="str">
        <f>VLOOKUP(Table_Query_from_Meridian_v32[[#This Row],[COUNTRY_CODE_OF_ORIGIN]],Sheet2!A:C,3,FALSE)</f>
        <v xml:space="preserve">Spain </v>
      </c>
    </row>
    <row r="201" spans="1:8" x14ac:dyDescent="0.25">
      <c r="A201" t="s">
        <v>586</v>
      </c>
      <c r="B201" t="s">
        <v>587</v>
      </c>
      <c r="C201" t="s">
        <v>588</v>
      </c>
      <c r="D201">
        <v>0.1</v>
      </c>
      <c r="E201" t="s">
        <v>6</v>
      </c>
      <c r="F201" t="s">
        <v>8339</v>
      </c>
      <c r="G201" t="s">
        <v>8340</v>
      </c>
      <c r="H201" t="str">
        <f>VLOOKUP(Table_Query_from_Meridian_v32[[#This Row],[COUNTRY_CODE_OF_ORIGIN]],Sheet2!A:C,3,FALSE)</f>
        <v xml:space="preserve">Great Britain (United Kingdom) </v>
      </c>
    </row>
    <row r="202" spans="1:8" x14ac:dyDescent="0.25">
      <c r="A202" t="s">
        <v>590</v>
      </c>
      <c r="B202" t="s">
        <v>591</v>
      </c>
      <c r="C202" t="s">
        <v>592</v>
      </c>
      <c r="D202">
        <v>0.56000000000000005</v>
      </c>
      <c r="E202" t="s">
        <v>13</v>
      </c>
      <c r="F202" t="s">
        <v>8326</v>
      </c>
      <c r="G202" t="s">
        <v>8310</v>
      </c>
      <c r="H202" t="str">
        <f>VLOOKUP(Table_Query_from_Meridian_v32[[#This Row],[COUNTRY_CODE_OF_ORIGIN]],Sheet2!A:C,3,FALSE)</f>
        <v xml:space="preserve">China </v>
      </c>
    </row>
    <row r="203" spans="1:8" x14ac:dyDescent="0.25">
      <c r="A203" t="s">
        <v>593</v>
      </c>
      <c r="B203" t="s">
        <v>594</v>
      </c>
      <c r="C203" t="s">
        <v>595</v>
      </c>
      <c r="D203">
        <v>0.36</v>
      </c>
      <c r="E203" t="s">
        <v>13</v>
      </c>
      <c r="F203" t="s">
        <v>8326</v>
      </c>
      <c r="G203" t="s">
        <v>8310</v>
      </c>
      <c r="H203" t="str">
        <f>VLOOKUP(Table_Query_from_Meridian_v32[[#This Row],[COUNTRY_CODE_OF_ORIGIN]],Sheet2!A:C,3,FALSE)</f>
        <v xml:space="preserve">China </v>
      </c>
    </row>
    <row r="204" spans="1:8" x14ac:dyDescent="0.25">
      <c r="A204" t="s">
        <v>596</v>
      </c>
      <c r="B204" t="s">
        <v>597</v>
      </c>
      <c r="C204" t="s">
        <v>598</v>
      </c>
      <c r="D204">
        <v>0.05</v>
      </c>
      <c r="E204" t="s">
        <v>13</v>
      </c>
      <c r="F204" t="s">
        <v>1641</v>
      </c>
      <c r="G204" t="s">
        <v>5</v>
      </c>
      <c r="H204" t="str">
        <f>VLOOKUP(Table_Query_from_Meridian_v32[[#This Row],[COUNTRY_CODE_OF_ORIGIN]],Sheet2!A:C,3,FALSE)</f>
        <v xml:space="preserve">China </v>
      </c>
    </row>
    <row r="205" spans="1:8" x14ac:dyDescent="0.25">
      <c r="A205" t="s">
        <v>599</v>
      </c>
      <c r="B205" t="s">
        <v>600</v>
      </c>
      <c r="C205" t="s">
        <v>601</v>
      </c>
      <c r="D205">
        <v>0.09</v>
      </c>
      <c r="E205" t="s">
        <v>13</v>
      </c>
      <c r="F205" t="s">
        <v>1641</v>
      </c>
      <c r="G205" t="s">
        <v>5</v>
      </c>
      <c r="H205" t="str">
        <f>VLOOKUP(Table_Query_from_Meridian_v32[[#This Row],[COUNTRY_CODE_OF_ORIGIN]],Sheet2!A:C,3,FALSE)</f>
        <v xml:space="preserve">China </v>
      </c>
    </row>
    <row r="206" spans="1:8" x14ac:dyDescent="0.25">
      <c r="A206" t="s">
        <v>602</v>
      </c>
      <c r="B206" t="s">
        <v>603</v>
      </c>
      <c r="C206" t="s">
        <v>604</v>
      </c>
      <c r="D206">
        <v>0.09</v>
      </c>
      <c r="E206" t="s">
        <v>13</v>
      </c>
      <c r="F206" t="s">
        <v>1641</v>
      </c>
      <c r="G206" t="s">
        <v>5</v>
      </c>
      <c r="H206" t="str">
        <f>VLOOKUP(Table_Query_from_Meridian_v32[[#This Row],[COUNTRY_CODE_OF_ORIGIN]],Sheet2!A:C,3,FALSE)</f>
        <v xml:space="preserve">China </v>
      </c>
    </row>
    <row r="207" spans="1:8" x14ac:dyDescent="0.25">
      <c r="A207" t="s">
        <v>605</v>
      </c>
      <c r="B207" t="s">
        <v>606</v>
      </c>
      <c r="C207" t="s">
        <v>607</v>
      </c>
      <c r="D207">
        <v>0.09</v>
      </c>
      <c r="E207" t="s">
        <v>13</v>
      </c>
      <c r="F207" t="s">
        <v>1641</v>
      </c>
      <c r="G207" t="s">
        <v>5</v>
      </c>
      <c r="H207" t="str">
        <f>VLOOKUP(Table_Query_from_Meridian_v32[[#This Row],[COUNTRY_CODE_OF_ORIGIN]],Sheet2!A:C,3,FALSE)</f>
        <v xml:space="preserve">China </v>
      </c>
    </row>
    <row r="208" spans="1:8" x14ac:dyDescent="0.25">
      <c r="A208" t="s">
        <v>608</v>
      </c>
      <c r="B208" t="s">
        <v>609</v>
      </c>
      <c r="C208" t="s">
        <v>610</v>
      </c>
      <c r="D208">
        <v>0.09</v>
      </c>
      <c r="E208" t="s">
        <v>13</v>
      </c>
      <c r="F208" t="s">
        <v>1641</v>
      </c>
      <c r="G208" t="s">
        <v>5</v>
      </c>
      <c r="H208" t="str">
        <f>VLOOKUP(Table_Query_from_Meridian_v32[[#This Row],[COUNTRY_CODE_OF_ORIGIN]],Sheet2!A:C,3,FALSE)</f>
        <v xml:space="preserve">China </v>
      </c>
    </row>
    <row r="209" spans="1:8" x14ac:dyDescent="0.25">
      <c r="A209" t="s">
        <v>611</v>
      </c>
      <c r="B209" t="s">
        <v>612</v>
      </c>
      <c r="C209" t="s">
        <v>613</v>
      </c>
      <c r="D209">
        <v>0.09</v>
      </c>
      <c r="E209" t="s">
        <v>13</v>
      </c>
      <c r="F209" t="s">
        <v>1641</v>
      </c>
      <c r="G209" t="s">
        <v>5</v>
      </c>
      <c r="H209" t="str">
        <f>VLOOKUP(Table_Query_from_Meridian_v32[[#This Row],[COUNTRY_CODE_OF_ORIGIN]],Sheet2!A:C,3,FALSE)</f>
        <v xml:space="preserve">China </v>
      </c>
    </row>
    <row r="210" spans="1:8" x14ac:dyDescent="0.25">
      <c r="A210" t="s">
        <v>614</v>
      </c>
      <c r="B210" t="s">
        <v>615</v>
      </c>
      <c r="C210" t="s">
        <v>616</v>
      </c>
      <c r="D210">
        <v>0.12</v>
      </c>
      <c r="E210" t="s">
        <v>13</v>
      </c>
      <c r="F210" t="s">
        <v>1641</v>
      </c>
      <c r="G210" t="s">
        <v>5</v>
      </c>
      <c r="H210" t="str">
        <f>VLOOKUP(Table_Query_from_Meridian_v32[[#This Row],[COUNTRY_CODE_OF_ORIGIN]],Sheet2!A:C,3,FALSE)</f>
        <v xml:space="preserve">China </v>
      </c>
    </row>
    <row r="211" spans="1:8" x14ac:dyDescent="0.25">
      <c r="A211" t="s">
        <v>617</v>
      </c>
      <c r="B211" t="s">
        <v>618</v>
      </c>
      <c r="C211" t="s">
        <v>619</v>
      </c>
      <c r="D211">
        <v>0.12</v>
      </c>
      <c r="E211" t="s">
        <v>13</v>
      </c>
      <c r="F211" t="s">
        <v>1641</v>
      </c>
      <c r="G211" t="s">
        <v>5</v>
      </c>
      <c r="H211" t="str">
        <f>VLOOKUP(Table_Query_from_Meridian_v32[[#This Row],[COUNTRY_CODE_OF_ORIGIN]],Sheet2!A:C,3,FALSE)</f>
        <v xml:space="preserve">China </v>
      </c>
    </row>
    <row r="212" spans="1:8" x14ac:dyDescent="0.25">
      <c r="A212" t="s">
        <v>620</v>
      </c>
      <c r="B212" t="s">
        <v>621</v>
      </c>
      <c r="C212" t="s">
        <v>622</v>
      </c>
      <c r="D212">
        <v>0.12</v>
      </c>
      <c r="E212" t="s">
        <v>13</v>
      </c>
      <c r="F212" t="s">
        <v>1641</v>
      </c>
      <c r="G212" t="s">
        <v>5</v>
      </c>
      <c r="H212" t="str">
        <f>VLOOKUP(Table_Query_from_Meridian_v32[[#This Row],[COUNTRY_CODE_OF_ORIGIN]],Sheet2!A:C,3,FALSE)</f>
        <v xml:space="preserve">China </v>
      </c>
    </row>
    <row r="213" spans="1:8" x14ac:dyDescent="0.25">
      <c r="A213" t="s">
        <v>623</v>
      </c>
      <c r="B213" t="s">
        <v>624</v>
      </c>
      <c r="C213" t="s">
        <v>625</v>
      </c>
      <c r="D213">
        <v>0.12</v>
      </c>
      <c r="E213" t="s">
        <v>13</v>
      </c>
      <c r="F213" t="s">
        <v>1641</v>
      </c>
      <c r="G213" t="s">
        <v>5</v>
      </c>
      <c r="H213" t="str">
        <f>VLOOKUP(Table_Query_from_Meridian_v32[[#This Row],[COUNTRY_CODE_OF_ORIGIN]],Sheet2!A:C,3,FALSE)</f>
        <v xml:space="preserve">China </v>
      </c>
    </row>
    <row r="214" spans="1:8" x14ac:dyDescent="0.25">
      <c r="A214" t="s">
        <v>626</v>
      </c>
      <c r="B214" t="s">
        <v>627</v>
      </c>
      <c r="C214" t="s">
        <v>628</v>
      </c>
      <c r="D214">
        <v>0.12</v>
      </c>
      <c r="E214" t="s">
        <v>13</v>
      </c>
      <c r="F214" t="s">
        <v>1641</v>
      </c>
      <c r="G214" t="s">
        <v>5</v>
      </c>
      <c r="H214" t="str">
        <f>VLOOKUP(Table_Query_from_Meridian_v32[[#This Row],[COUNTRY_CODE_OF_ORIGIN]],Sheet2!A:C,3,FALSE)</f>
        <v xml:space="preserve">China </v>
      </c>
    </row>
    <row r="215" spans="1:8" x14ac:dyDescent="0.25">
      <c r="A215" t="s">
        <v>629</v>
      </c>
      <c r="B215" t="s">
        <v>630</v>
      </c>
      <c r="C215" t="s">
        <v>631</v>
      </c>
      <c r="D215">
        <v>0.15</v>
      </c>
      <c r="E215" t="s">
        <v>13</v>
      </c>
      <c r="F215" t="s">
        <v>1641</v>
      </c>
      <c r="G215" t="s">
        <v>5</v>
      </c>
      <c r="H215" t="str">
        <f>VLOOKUP(Table_Query_from_Meridian_v32[[#This Row],[COUNTRY_CODE_OF_ORIGIN]],Sheet2!A:C,3,FALSE)</f>
        <v xml:space="preserve">China </v>
      </c>
    </row>
    <row r="216" spans="1:8" x14ac:dyDescent="0.25">
      <c r="A216" t="s">
        <v>632</v>
      </c>
      <c r="B216" t="s">
        <v>633</v>
      </c>
      <c r="C216" t="s">
        <v>634</v>
      </c>
      <c r="D216">
        <v>0.15</v>
      </c>
      <c r="E216" t="s">
        <v>13</v>
      </c>
      <c r="F216" t="s">
        <v>1641</v>
      </c>
      <c r="G216" t="s">
        <v>5</v>
      </c>
      <c r="H216" t="str">
        <f>VLOOKUP(Table_Query_from_Meridian_v32[[#This Row],[COUNTRY_CODE_OF_ORIGIN]],Sheet2!A:C,3,FALSE)</f>
        <v xml:space="preserve">China </v>
      </c>
    </row>
    <row r="217" spans="1:8" x14ac:dyDescent="0.25">
      <c r="A217" t="s">
        <v>635</v>
      </c>
      <c r="B217" t="s">
        <v>636</v>
      </c>
      <c r="C217" t="s">
        <v>637</v>
      </c>
      <c r="D217">
        <v>0.14000000000000001</v>
      </c>
      <c r="E217" t="s">
        <v>13</v>
      </c>
      <c r="F217" t="s">
        <v>1641</v>
      </c>
      <c r="G217" t="s">
        <v>5</v>
      </c>
      <c r="H217" t="str">
        <f>VLOOKUP(Table_Query_from_Meridian_v32[[#This Row],[COUNTRY_CODE_OF_ORIGIN]],Sheet2!A:C,3,FALSE)</f>
        <v xml:space="preserve">China </v>
      </c>
    </row>
    <row r="218" spans="1:8" x14ac:dyDescent="0.25">
      <c r="A218" t="s">
        <v>638</v>
      </c>
      <c r="B218" t="s">
        <v>639</v>
      </c>
      <c r="C218" t="s">
        <v>640</v>
      </c>
      <c r="D218">
        <v>0.14000000000000001</v>
      </c>
      <c r="E218" t="s">
        <v>13</v>
      </c>
      <c r="F218" t="s">
        <v>1641</v>
      </c>
      <c r="G218" t="s">
        <v>5</v>
      </c>
      <c r="H218" t="str">
        <f>VLOOKUP(Table_Query_from_Meridian_v32[[#This Row],[COUNTRY_CODE_OF_ORIGIN]],Sheet2!A:C,3,FALSE)</f>
        <v xml:space="preserve">China </v>
      </c>
    </row>
    <row r="219" spans="1:8" x14ac:dyDescent="0.25">
      <c r="A219" t="s">
        <v>641</v>
      </c>
      <c r="B219" t="s">
        <v>642</v>
      </c>
      <c r="C219" t="s">
        <v>643</v>
      </c>
      <c r="D219">
        <v>0.15</v>
      </c>
      <c r="E219" t="s">
        <v>13</v>
      </c>
      <c r="F219" t="s">
        <v>1641</v>
      </c>
      <c r="G219" t="s">
        <v>5</v>
      </c>
      <c r="H219" t="str">
        <f>VLOOKUP(Table_Query_from_Meridian_v32[[#This Row],[COUNTRY_CODE_OF_ORIGIN]],Sheet2!A:C,3,FALSE)</f>
        <v xml:space="preserve">China </v>
      </c>
    </row>
    <row r="220" spans="1:8" x14ac:dyDescent="0.25">
      <c r="A220" t="s">
        <v>644</v>
      </c>
      <c r="B220" t="s">
        <v>645</v>
      </c>
      <c r="C220" t="s">
        <v>646</v>
      </c>
      <c r="D220">
        <v>0.15</v>
      </c>
      <c r="E220" t="s">
        <v>13</v>
      </c>
      <c r="F220" t="s">
        <v>1641</v>
      </c>
      <c r="G220" t="s">
        <v>5</v>
      </c>
      <c r="H220" t="str">
        <f>VLOOKUP(Table_Query_from_Meridian_v32[[#This Row],[COUNTRY_CODE_OF_ORIGIN]],Sheet2!A:C,3,FALSE)</f>
        <v xml:space="preserve">China </v>
      </c>
    </row>
    <row r="221" spans="1:8" x14ac:dyDescent="0.25">
      <c r="A221" t="s">
        <v>647</v>
      </c>
      <c r="B221" t="s">
        <v>648</v>
      </c>
      <c r="C221" t="s">
        <v>649</v>
      </c>
      <c r="D221">
        <v>0.2</v>
      </c>
      <c r="E221" t="s">
        <v>13</v>
      </c>
      <c r="F221" t="s">
        <v>1641</v>
      </c>
      <c r="G221" t="s">
        <v>5</v>
      </c>
      <c r="H221" t="str">
        <f>VLOOKUP(Table_Query_from_Meridian_v32[[#This Row],[COUNTRY_CODE_OF_ORIGIN]],Sheet2!A:C,3,FALSE)</f>
        <v xml:space="preserve">China </v>
      </c>
    </row>
    <row r="222" spans="1:8" x14ac:dyDescent="0.25">
      <c r="A222" t="s">
        <v>650</v>
      </c>
      <c r="B222" t="s">
        <v>651</v>
      </c>
      <c r="C222" t="s">
        <v>652</v>
      </c>
      <c r="D222">
        <v>0.19</v>
      </c>
      <c r="E222" t="s">
        <v>13</v>
      </c>
      <c r="F222" t="s">
        <v>1641</v>
      </c>
      <c r="G222" t="s">
        <v>5</v>
      </c>
      <c r="H222" t="str">
        <f>VLOOKUP(Table_Query_from_Meridian_v32[[#This Row],[COUNTRY_CODE_OF_ORIGIN]],Sheet2!A:C,3,FALSE)</f>
        <v xml:space="preserve">China </v>
      </c>
    </row>
    <row r="223" spans="1:8" x14ac:dyDescent="0.25">
      <c r="A223" t="s">
        <v>653</v>
      </c>
      <c r="B223" t="s">
        <v>654</v>
      </c>
      <c r="C223" t="s">
        <v>655</v>
      </c>
      <c r="D223">
        <v>0.12</v>
      </c>
      <c r="E223" t="s">
        <v>13</v>
      </c>
      <c r="F223" t="s">
        <v>1641</v>
      </c>
      <c r="G223" t="s">
        <v>5</v>
      </c>
      <c r="H223" t="str">
        <f>VLOOKUP(Table_Query_from_Meridian_v32[[#This Row],[COUNTRY_CODE_OF_ORIGIN]],Sheet2!A:C,3,FALSE)</f>
        <v xml:space="preserve">China </v>
      </c>
    </row>
    <row r="224" spans="1:8" x14ac:dyDescent="0.25">
      <c r="A224" t="s">
        <v>656</v>
      </c>
      <c r="B224" t="s">
        <v>657</v>
      </c>
      <c r="C224" t="s">
        <v>658</v>
      </c>
      <c r="D224">
        <v>0.21</v>
      </c>
      <c r="E224" t="s">
        <v>13</v>
      </c>
      <c r="F224" t="s">
        <v>1641</v>
      </c>
      <c r="G224" t="s">
        <v>5</v>
      </c>
      <c r="H224" t="str">
        <f>VLOOKUP(Table_Query_from_Meridian_v32[[#This Row],[COUNTRY_CODE_OF_ORIGIN]],Sheet2!A:C,3,FALSE)</f>
        <v xml:space="preserve">China </v>
      </c>
    </row>
    <row r="225" spans="1:8" x14ac:dyDescent="0.25">
      <c r="A225" t="s">
        <v>659</v>
      </c>
      <c r="B225" t="s">
        <v>660</v>
      </c>
      <c r="C225" t="s">
        <v>661</v>
      </c>
      <c r="D225">
        <v>0.2</v>
      </c>
      <c r="E225" t="s">
        <v>13</v>
      </c>
      <c r="F225" t="s">
        <v>1641</v>
      </c>
      <c r="G225" t="s">
        <v>5</v>
      </c>
      <c r="H225" t="str">
        <f>VLOOKUP(Table_Query_from_Meridian_v32[[#This Row],[COUNTRY_CODE_OF_ORIGIN]],Sheet2!A:C,3,FALSE)</f>
        <v xml:space="preserve">China </v>
      </c>
    </row>
    <row r="226" spans="1:8" x14ac:dyDescent="0.25">
      <c r="A226" t="s">
        <v>662</v>
      </c>
      <c r="B226" t="s">
        <v>663</v>
      </c>
      <c r="C226" t="s">
        <v>664</v>
      </c>
      <c r="D226">
        <v>0.24</v>
      </c>
      <c r="E226" t="s">
        <v>13</v>
      </c>
      <c r="F226" t="s">
        <v>1641</v>
      </c>
      <c r="G226" t="s">
        <v>5</v>
      </c>
      <c r="H226" t="str">
        <f>VLOOKUP(Table_Query_from_Meridian_v32[[#This Row],[COUNTRY_CODE_OF_ORIGIN]],Sheet2!A:C,3,FALSE)</f>
        <v xml:space="preserve">China </v>
      </c>
    </row>
    <row r="227" spans="1:8" x14ac:dyDescent="0.25">
      <c r="A227" t="s">
        <v>665</v>
      </c>
      <c r="B227" t="s">
        <v>666</v>
      </c>
      <c r="C227" t="s">
        <v>667</v>
      </c>
      <c r="D227">
        <v>0.25</v>
      </c>
      <c r="E227" t="s">
        <v>13</v>
      </c>
      <c r="F227" t="s">
        <v>1641</v>
      </c>
      <c r="G227" t="s">
        <v>5</v>
      </c>
      <c r="H227" t="str">
        <f>VLOOKUP(Table_Query_from_Meridian_v32[[#This Row],[COUNTRY_CODE_OF_ORIGIN]],Sheet2!A:C,3,FALSE)</f>
        <v xml:space="preserve">China </v>
      </c>
    </row>
    <row r="228" spans="1:8" x14ac:dyDescent="0.25">
      <c r="A228" t="s">
        <v>668</v>
      </c>
      <c r="B228" t="s">
        <v>669</v>
      </c>
      <c r="C228" t="s">
        <v>670</v>
      </c>
      <c r="D228">
        <v>0.27</v>
      </c>
      <c r="E228" t="s">
        <v>13</v>
      </c>
      <c r="F228" t="s">
        <v>1641</v>
      </c>
      <c r="G228" t="s">
        <v>5</v>
      </c>
      <c r="H228" t="str">
        <f>VLOOKUP(Table_Query_from_Meridian_v32[[#This Row],[COUNTRY_CODE_OF_ORIGIN]],Sheet2!A:C,3,FALSE)</f>
        <v xml:space="preserve">China </v>
      </c>
    </row>
    <row r="229" spans="1:8" x14ac:dyDescent="0.25">
      <c r="A229" t="s">
        <v>671</v>
      </c>
      <c r="B229" t="s">
        <v>672</v>
      </c>
      <c r="C229" t="s">
        <v>673</v>
      </c>
      <c r="D229">
        <v>0.02</v>
      </c>
      <c r="E229" t="s">
        <v>13</v>
      </c>
      <c r="F229" t="s">
        <v>1641</v>
      </c>
      <c r="G229" t="s">
        <v>5</v>
      </c>
      <c r="H229" t="str">
        <f>VLOOKUP(Table_Query_from_Meridian_v32[[#This Row],[COUNTRY_CODE_OF_ORIGIN]],Sheet2!A:C,3,FALSE)</f>
        <v xml:space="preserve">China </v>
      </c>
    </row>
    <row r="230" spans="1:8" x14ac:dyDescent="0.25">
      <c r="A230" t="s">
        <v>674</v>
      </c>
      <c r="B230" t="s">
        <v>675</v>
      </c>
      <c r="C230" t="s">
        <v>676</v>
      </c>
      <c r="D230">
        <v>0.02</v>
      </c>
      <c r="E230" t="s">
        <v>13</v>
      </c>
      <c r="F230" t="s">
        <v>1641</v>
      </c>
      <c r="G230" t="s">
        <v>5</v>
      </c>
      <c r="H230" t="str">
        <f>VLOOKUP(Table_Query_from_Meridian_v32[[#This Row],[COUNTRY_CODE_OF_ORIGIN]],Sheet2!A:C,3,FALSE)</f>
        <v xml:space="preserve">China </v>
      </c>
    </row>
    <row r="231" spans="1:8" x14ac:dyDescent="0.25">
      <c r="A231" t="s">
        <v>677</v>
      </c>
      <c r="B231" t="s">
        <v>678</v>
      </c>
      <c r="C231" t="s">
        <v>679</v>
      </c>
      <c r="D231">
        <v>0</v>
      </c>
      <c r="E231" t="s">
        <v>13</v>
      </c>
      <c r="F231" t="s">
        <v>1641</v>
      </c>
      <c r="G231" t="s">
        <v>5</v>
      </c>
      <c r="H231" t="str">
        <f>VLOOKUP(Table_Query_from_Meridian_v32[[#This Row],[COUNTRY_CODE_OF_ORIGIN]],Sheet2!A:C,3,FALSE)</f>
        <v xml:space="preserve">China </v>
      </c>
    </row>
    <row r="232" spans="1:8" x14ac:dyDescent="0.25">
      <c r="A232" t="s">
        <v>681</v>
      </c>
      <c r="B232" t="s">
        <v>682</v>
      </c>
      <c r="C232" t="s">
        <v>683</v>
      </c>
      <c r="D232">
        <v>0.13</v>
      </c>
      <c r="E232" t="s">
        <v>6</v>
      </c>
      <c r="F232" t="s">
        <v>8341</v>
      </c>
      <c r="G232" t="s">
        <v>5</v>
      </c>
      <c r="H232" t="str">
        <f>VLOOKUP(Table_Query_from_Meridian_v32[[#This Row],[COUNTRY_CODE_OF_ORIGIN]],Sheet2!A:C,3,FALSE)</f>
        <v xml:space="preserve">Great Britain (United Kingdom) </v>
      </c>
    </row>
    <row r="233" spans="1:8" x14ac:dyDescent="0.25">
      <c r="A233" t="s">
        <v>684</v>
      </c>
      <c r="B233" t="s">
        <v>685</v>
      </c>
      <c r="C233" t="s">
        <v>686</v>
      </c>
      <c r="D233">
        <v>0.13</v>
      </c>
      <c r="E233" t="s">
        <v>6</v>
      </c>
      <c r="F233" t="s">
        <v>8341</v>
      </c>
      <c r="G233" t="s">
        <v>5</v>
      </c>
      <c r="H233" t="str">
        <f>VLOOKUP(Table_Query_from_Meridian_v32[[#This Row],[COUNTRY_CODE_OF_ORIGIN]],Sheet2!A:C,3,FALSE)</f>
        <v xml:space="preserve">Great Britain (United Kingdom) </v>
      </c>
    </row>
    <row r="234" spans="1:8" x14ac:dyDescent="0.25">
      <c r="A234" t="s">
        <v>687</v>
      </c>
      <c r="B234" t="s">
        <v>688</v>
      </c>
      <c r="C234" t="s">
        <v>689</v>
      </c>
      <c r="D234">
        <v>0.24</v>
      </c>
      <c r="E234" t="s">
        <v>6</v>
      </c>
      <c r="F234" t="s">
        <v>8341</v>
      </c>
      <c r="G234" t="s">
        <v>5</v>
      </c>
      <c r="H234" t="str">
        <f>VLOOKUP(Table_Query_from_Meridian_v32[[#This Row],[COUNTRY_CODE_OF_ORIGIN]],Sheet2!A:C,3,FALSE)</f>
        <v xml:space="preserve">Great Britain (United Kingdom) </v>
      </c>
    </row>
    <row r="235" spans="1:8" x14ac:dyDescent="0.25">
      <c r="A235" t="s">
        <v>690</v>
      </c>
      <c r="B235" t="s">
        <v>691</v>
      </c>
      <c r="C235" t="s">
        <v>692</v>
      </c>
      <c r="D235">
        <v>0.24</v>
      </c>
      <c r="E235" t="s">
        <v>6</v>
      </c>
      <c r="F235" t="s">
        <v>8341</v>
      </c>
      <c r="G235" t="s">
        <v>5</v>
      </c>
      <c r="H235" t="str">
        <f>VLOOKUP(Table_Query_from_Meridian_v32[[#This Row],[COUNTRY_CODE_OF_ORIGIN]],Sheet2!A:C,3,FALSE)</f>
        <v xml:space="preserve">Great Britain (United Kingdom) </v>
      </c>
    </row>
    <row r="236" spans="1:8" x14ac:dyDescent="0.25">
      <c r="A236" t="s">
        <v>693</v>
      </c>
      <c r="B236" t="s">
        <v>694</v>
      </c>
      <c r="C236" t="s">
        <v>695</v>
      </c>
      <c r="D236">
        <v>0.24</v>
      </c>
      <c r="E236" t="s">
        <v>6</v>
      </c>
      <c r="F236" t="s">
        <v>8341</v>
      </c>
      <c r="G236" t="s">
        <v>5</v>
      </c>
      <c r="H236" t="str">
        <f>VLOOKUP(Table_Query_from_Meridian_v32[[#This Row],[COUNTRY_CODE_OF_ORIGIN]],Sheet2!A:C,3,FALSE)</f>
        <v xml:space="preserve">Great Britain (United Kingdom) </v>
      </c>
    </row>
    <row r="237" spans="1:8" x14ac:dyDescent="0.25">
      <c r="A237" t="s">
        <v>696</v>
      </c>
      <c r="B237" t="s">
        <v>697</v>
      </c>
      <c r="C237" t="s">
        <v>698</v>
      </c>
      <c r="D237">
        <v>0.19</v>
      </c>
      <c r="E237" t="s">
        <v>6</v>
      </c>
      <c r="F237" t="s">
        <v>8341</v>
      </c>
      <c r="G237" t="s">
        <v>5</v>
      </c>
      <c r="H237" t="str">
        <f>VLOOKUP(Table_Query_from_Meridian_v32[[#This Row],[COUNTRY_CODE_OF_ORIGIN]],Sheet2!A:C,3,FALSE)</f>
        <v xml:space="preserve">Great Britain (United Kingdom) </v>
      </c>
    </row>
    <row r="238" spans="1:8" x14ac:dyDescent="0.25">
      <c r="A238" t="s">
        <v>699</v>
      </c>
      <c r="B238" t="s">
        <v>700</v>
      </c>
      <c r="C238" t="s">
        <v>701</v>
      </c>
      <c r="D238">
        <v>0</v>
      </c>
      <c r="E238" t="s">
        <v>6</v>
      </c>
      <c r="F238" t="s">
        <v>8341</v>
      </c>
      <c r="G238" t="s">
        <v>5</v>
      </c>
      <c r="H238" t="str">
        <f>VLOOKUP(Table_Query_from_Meridian_v32[[#This Row],[COUNTRY_CODE_OF_ORIGIN]],Sheet2!A:C,3,FALSE)</f>
        <v xml:space="preserve">Great Britain (United Kingdom) </v>
      </c>
    </row>
    <row r="239" spans="1:8" x14ac:dyDescent="0.25">
      <c r="A239" t="s">
        <v>702</v>
      </c>
      <c r="B239" t="s">
        <v>703</v>
      </c>
      <c r="C239" t="s">
        <v>704</v>
      </c>
      <c r="D239">
        <v>0</v>
      </c>
      <c r="E239" t="s">
        <v>6</v>
      </c>
      <c r="F239" t="s">
        <v>8341</v>
      </c>
      <c r="G239" t="s">
        <v>5</v>
      </c>
      <c r="H239" t="str">
        <f>VLOOKUP(Table_Query_from_Meridian_v32[[#This Row],[COUNTRY_CODE_OF_ORIGIN]],Sheet2!A:C,3,FALSE)</f>
        <v xml:space="preserve">Great Britain (United Kingdom) </v>
      </c>
    </row>
    <row r="240" spans="1:8" x14ac:dyDescent="0.25">
      <c r="A240" t="s">
        <v>705</v>
      </c>
      <c r="B240" t="s">
        <v>706</v>
      </c>
      <c r="C240" t="s">
        <v>707</v>
      </c>
      <c r="D240">
        <v>0.01</v>
      </c>
      <c r="E240" t="s">
        <v>6</v>
      </c>
      <c r="F240" t="s">
        <v>8341</v>
      </c>
      <c r="G240" t="s">
        <v>5</v>
      </c>
      <c r="H240" t="str">
        <f>VLOOKUP(Table_Query_from_Meridian_v32[[#This Row],[COUNTRY_CODE_OF_ORIGIN]],Sheet2!A:C,3,FALSE)</f>
        <v xml:space="preserve">Great Britain (United Kingdom) </v>
      </c>
    </row>
    <row r="241" spans="1:8" x14ac:dyDescent="0.25">
      <c r="A241" t="s">
        <v>708</v>
      </c>
      <c r="B241" t="s">
        <v>709</v>
      </c>
      <c r="C241" t="s">
        <v>710</v>
      </c>
      <c r="D241">
        <v>0</v>
      </c>
      <c r="E241" t="s">
        <v>6</v>
      </c>
      <c r="F241" t="s">
        <v>8341</v>
      </c>
      <c r="G241" t="s">
        <v>5</v>
      </c>
      <c r="H241" t="str">
        <f>VLOOKUP(Table_Query_from_Meridian_v32[[#This Row],[COUNTRY_CODE_OF_ORIGIN]],Sheet2!A:C,3,FALSE)</f>
        <v xml:space="preserve">Great Britain (United Kingdom) </v>
      </c>
    </row>
    <row r="242" spans="1:8" x14ac:dyDescent="0.25">
      <c r="A242" t="s">
        <v>711</v>
      </c>
      <c r="B242" t="s">
        <v>712</v>
      </c>
      <c r="C242" t="s">
        <v>713</v>
      </c>
      <c r="D242">
        <v>7.0000000000000007E-2</v>
      </c>
      <c r="E242" t="s">
        <v>6</v>
      </c>
      <c r="F242" t="s">
        <v>8341</v>
      </c>
      <c r="G242" t="s">
        <v>5</v>
      </c>
      <c r="H242" t="str">
        <f>VLOOKUP(Table_Query_from_Meridian_v32[[#This Row],[COUNTRY_CODE_OF_ORIGIN]],Sheet2!A:C,3,FALSE)</f>
        <v xml:space="preserve">Great Britain (United Kingdom) </v>
      </c>
    </row>
    <row r="243" spans="1:8" x14ac:dyDescent="0.25">
      <c r="A243" t="s">
        <v>714</v>
      </c>
      <c r="B243" t="s">
        <v>715</v>
      </c>
      <c r="C243" t="s">
        <v>716</v>
      </c>
      <c r="D243">
        <v>0.16</v>
      </c>
      <c r="E243" t="s">
        <v>717</v>
      </c>
      <c r="F243" t="s">
        <v>8339</v>
      </c>
      <c r="G243" t="s">
        <v>8310</v>
      </c>
      <c r="H243" t="str">
        <f>VLOOKUP(Table_Query_from_Meridian_v32[[#This Row],[COUNTRY_CODE_OF_ORIGIN]],Sheet2!A:C,3,FALSE)</f>
        <v xml:space="preserve">Vietnam </v>
      </c>
    </row>
    <row r="244" spans="1:8" x14ac:dyDescent="0.25">
      <c r="A244" t="s">
        <v>718</v>
      </c>
      <c r="B244" t="s">
        <v>719</v>
      </c>
      <c r="C244" t="s">
        <v>720</v>
      </c>
      <c r="D244">
        <v>0.16</v>
      </c>
      <c r="E244" t="s">
        <v>717</v>
      </c>
      <c r="F244" t="s">
        <v>8339</v>
      </c>
      <c r="G244" t="s">
        <v>8310</v>
      </c>
      <c r="H244" t="str">
        <f>VLOOKUP(Table_Query_from_Meridian_v32[[#This Row],[COUNTRY_CODE_OF_ORIGIN]],Sheet2!A:C,3,FALSE)</f>
        <v xml:space="preserve">Vietnam </v>
      </c>
    </row>
    <row r="245" spans="1:8" x14ac:dyDescent="0.25">
      <c r="A245" t="s">
        <v>721</v>
      </c>
      <c r="B245" t="s">
        <v>722</v>
      </c>
      <c r="C245" t="s">
        <v>5</v>
      </c>
      <c r="D245">
        <v>0.16</v>
      </c>
      <c r="E245" t="s">
        <v>717</v>
      </c>
      <c r="F245" t="s">
        <v>8339</v>
      </c>
      <c r="G245" t="s">
        <v>8310</v>
      </c>
      <c r="H245" t="str">
        <f>VLOOKUP(Table_Query_from_Meridian_v32[[#This Row],[COUNTRY_CODE_OF_ORIGIN]],Sheet2!A:C,3,FALSE)</f>
        <v xml:space="preserve">Vietnam </v>
      </c>
    </row>
    <row r="246" spans="1:8" x14ac:dyDescent="0.25">
      <c r="A246" t="s">
        <v>723</v>
      </c>
      <c r="B246" t="s">
        <v>724</v>
      </c>
      <c r="C246" t="s">
        <v>725</v>
      </c>
      <c r="D246">
        <v>0.3</v>
      </c>
      <c r="E246" t="s">
        <v>717</v>
      </c>
      <c r="F246" t="s">
        <v>8339</v>
      </c>
      <c r="G246" t="s">
        <v>8310</v>
      </c>
      <c r="H246" t="str">
        <f>VLOOKUP(Table_Query_from_Meridian_v32[[#This Row],[COUNTRY_CODE_OF_ORIGIN]],Sheet2!A:C,3,FALSE)</f>
        <v xml:space="preserve">Vietnam </v>
      </c>
    </row>
    <row r="247" spans="1:8" x14ac:dyDescent="0.25">
      <c r="A247" t="s">
        <v>726</v>
      </c>
      <c r="B247" t="s">
        <v>727</v>
      </c>
      <c r="C247" t="s">
        <v>728</v>
      </c>
      <c r="D247">
        <v>0.2</v>
      </c>
      <c r="E247" t="s">
        <v>717</v>
      </c>
      <c r="F247" t="s">
        <v>8339</v>
      </c>
      <c r="G247" t="s">
        <v>8310</v>
      </c>
      <c r="H247" t="str">
        <f>VLOOKUP(Table_Query_from_Meridian_v32[[#This Row],[COUNTRY_CODE_OF_ORIGIN]],Sheet2!A:C,3,FALSE)</f>
        <v xml:space="preserve">Vietnam </v>
      </c>
    </row>
    <row r="248" spans="1:8" x14ac:dyDescent="0.25">
      <c r="A248" t="s">
        <v>729</v>
      </c>
      <c r="B248" t="s">
        <v>730</v>
      </c>
      <c r="C248" t="s">
        <v>731</v>
      </c>
      <c r="D248">
        <v>0.26</v>
      </c>
      <c r="E248" t="s">
        <v>717</v>
      </c>
      <c r="F248" t="s">
        <v>8339</v>
      </c>
      <c r="G248" t="s">
        <v>8310</v>
      </c>
      <c r="H248" t="str">
        <f>VLOOKUP(Table_Query_from_Meridian_v32[[#This Row],[COUNTRY_CODE_OF_ORIGIN]],Sheet2!A:C,3,FALSE)</f>
        <v xml:space="preserve">Vietnam </v>
      </c>
    </row>
    <row r="249" spans="1:8" x14ac:dyDescent="0.25">
      <c r="A249" t="s">
        <v>732</v>
      </c>
      <c r="B249" t="s">
        <v>733</v>
      </c>
      <c r="C249" t="s">
        <v>734</v>
      </c>
      <c r="D249">
        <v>0.6</v>
      </c>
      <c r="E249" t="s">
        <v>21</v>
      </c>
      <c r="F249" t="s">
        <v>8339</v>
      </c>
      <c r="G249" t="s">
        <v>8310</v>
      </c>
      <c r="H249" t="str">
        <f>VLOOKUP(Table_Query_from_Meridian_v32[[#This Row],[COUNTRY_CODE_OF_ORIGIN]],Sheet2!A:C,3,FALSE)</f>
        <v xml:space="preserve">Germany </v>
      </c>
    </row>
    <row r="250" spans="1:8" x14ac:dyDescent="0.25">
      <c r="A250" t="s">
        <v>735</v>
      </c>
      <c r="B250" t="s">
        <v>736</v>
      </c>
      <c r="C250" t="s">
        <v>737</v>
      </c>
      <c r="D250">
        <v>0.31</v>
      </c>
      <c r="E250" t="s">
        <v>21</v>
      </c>
      <c r="F250" t="s">
        <v>8339</v>
      </c>
      <c r="G250" t="s">
        <v>8310</v>
      </c>
      <c r="H250" t="str">
        <f>VLOOKUP(Table_Query_from_Meridian_v32[[#This Row],[COUNTRY_CODE_OF_ORIGIN]],Sheet2!A:C,3,FALSE)</f>
        <v xml:space="preserve">Germany </v>
      </c>
    </row>
    <row r="251" spans="1:8" x14ac:dyDescent="0.25">
      <c r="A251" t="s">
        <v>738</v>
      </c>
      <c r="B251" t="s">
        <v>739</v>
      </c>
      <c r="C251" t="s">
        <v>740</v>
      </c>
      <c r="D251">
        <v>0.6</v>
      </c>
      <c r="E251" t="s">
        <v>21</v>
      </c>
      <c r="F251" t="s">
        <v>8339</v>
      </c>
      <c r="G251" t="s">
        <v>8310</v>
      </c>
      <c r="H251" t="str">
        <f>VLOOKUP(Table_Query_from_Meridian_v32[[#This Row],[COUNTRY_CODE_OF_ORIGIN]],Sheet2!A:C,3,FALSE)</f>
        <v xml:space="preserve">Germany </v>
      </c>
    </row>
    <row r="252" spans="1:8" x14ac:dyDescent="0.25">
      <c r="A252" t="s">
        <v>741</v>
      </c>
      <c r="B252" t="s">
        <v>742</v>
      </c>
      <c r="C252" t="s">
        <v>5</v>
      </c>
      <c r="D252">
        <v>0</v>
      </c>
      <c r="E252" t="s">
        <v>21</v>
      </c>
      <c r="F252" t="s">
        <v>8339</v>
      </c>
      <c r="G252" t="s">
        <v>8310</v>
      </c>
      <c r="H252" t="str">
        <f>VLOOKUP(Table_Query_from_Meridian_v32[[#This Row],[COUNTRY_CODE_OF_ORIGIN]],Sheet2!A:C,3,FALSE)</f>
        <v xml:space="preserve">Germany </v>
      </c>
    </row>
    <row r="253" spans="1:8" x14ac:dyDescent="0.25">
      <c r="A253" t="s">
        <v>743</v>
      </c>
      <c r="B253" t="s">
        <v>744</v>
      </c>
      <c r="C253" t="s">
        <v>745</v>
      </c>
      <c r="D253">
        <v>0</v>
      </c>
      <c r="E253" t="s">
        <v>21</v>
      </c>
      <c r="F253" t="s">
        <v>8339</v>
      </c>
      <c r="G253" t="s">
        <v>8310</v>
      </c>
      <c r="H253" t="str">
        <f>VLOOKUP(Table_Query_from_Meridian_v32[[#This Row],[COUNTRY_CODE_OF_ORIGIN]],Sheet2!A:C,3,FALSE)</f>
        <v xml:space="preserve">Germany </v>
      </c>
    </row>
    <row r="254" spans="1:8" x14ac:dyDescent="0.25">
      <c r="A254" t="s">
        <v>746</v>
      </c>
      <c r="B254" t="s">
        <v>747</v>
      </c>
      <c r="C254" t="s">
        <v>5</v>
      </c>
      <c r="D254">
        <v>0</v>
      </c>
      <c r="E254" t="s">
        <v>21</v>
      </c>
      <c r="F254" t="s">
        <v>8339</v>
      </c>
      <c r="G254" t="s">
        <v>8310</v>
      </c>
      <c r="H254" t="str">
        <f>VLOOKUP(Table_Query_from_Meridian_v32[[#This Row],[COUNTRY_CODE_OF_ORIGIN]],Sheet2!A:C,3,FALSE)</f>
        <v xml:space="preserve">Germany </v>
      </c>
    </row>
    <row r="255" spans="1:8" x14ac:dyDescent="0.25">
      <c r="A255" t="s">
        <v>748</v>
      </c>
      <c r="B255" t="s">
        <v>749</v>
      </c>
      <c r="C255" t="s">
        <v>5</v>
      </c>
      <c r="D255">
        <v>0</v>
      </c>
      <c r="E255" t="s">
        <v>21</v>
      </c>
      <c r="F255" t="s">
        <v>8339</v>
      </c>
      <c r="G255" t="s">
        <v>8310</v>
      </c>
      <c r="H255" t="str">
        <f>VLOOKUP(Table_Query_from_Meridian_v32[[#This Row],[COUNTRY_CODE_OF_ORIGIN]],Sheet2!A:C,3,FALSE)</f>
        <v xml:space="preserve">Germany </v>
      </c>
    </row>
    <row r="256" spans="1:8" x14ac:dyDescent="0.25">
      <c r="A256" t="s">
        <v>750</v>
      </c>
      <c r="B256" t="s">
        <v>751</v>
      </c>
      <c r="C256" t="s">
        <v>752</v>
      </c>
      <c r="D256">
        <v>0.19</v>
      </c>
      <c r="E256" t="s">
        <v>717</v>
      </c>
      <c r="F256" t="s">
        <v>8339</v>
      </c>
      <c r="G256" t="s">
        <v>5</v>
      </c>
      <c r="H256" t="str">
        <f>VLOOKUP(Table_Query_from_Meridian_v32[[#This Row],[COUNTRY_CODE_OF_ORIGIN]],Sheet2!A:C,3,FALSE)</f>
        <v xml:space="preserve">Vietnam </v>
      </c>
    </row>
    <row r="257" spans="1:8" x14ac:dyDescent="0.25">
      <c r="A257" t="s">
        <v>753</v>
      </c>
      <c r="B257" t="s">
        <v>754</v>
      </c>
      <c r="C257" t="s">
        <v>755</v>
      </c>
      <c r="D257">
        <v>0</v>
      </c>
      <c r="E257" t="s">
        <v>756</v>
      </c>
      <c r="F257" t="s">
        <v>8342</v>
      </c>
      <c r="G257" t="s">
        <v>8310</v>
      </c>
      <c r="H257" t="str">
        <f>VLOOKUP(Table_Query_from_Meridian_v32[[#This Row],[COUNTRY_CODE_OF_ORIGIN]],Sheet2!A:C,3,FALSE)</f>
        <v>Austria</v>
      </c>
    </row>
    <row r="258" spans="1:8" x14ac:dyDescent="0.25">
      <c r="A258" t="s">
        <v>757</v>
      </c>
      <c r="B258" t="s">
        <v>758</v>
      </c>
      <c r="C258" t="s">
        <v>759</v>
      </c>
      <c r="D258">
        <v>0.1</v>
      </c>
      <c r="E258" t="s">
        <v>756</v>
      </c>
      <c r="F258" t="s">
        <v>8342</v>
      </c>
      <c r="G258" t="s">
        <v>8310</v>
      </c>
      <c r="H258" t="str">
        <f>VLOOKUP(Table_Query_from_Meridian_v32[[#This Row],[COUNTRY_CODE_OF_ORIGIN]],Sheet2!A:C,3,FALSE)</f>
        <v>Austria</v>
      </c>
    </row>
    <row r="259" spans="1:8" x14ac:dyDescent="0.25">
      <c r="A259" t="s">
        <v>760</v>
      </c>
      <c r="B259" t="s">
        <v>761</v>
      </c>
      <c r="C259" t="s">
        <v>762</v>
      </c>
      <c r="D259">
        <v>0</v>
      </c>
      <c r="E259" t="s">
        <v>756</v>
      </c>
      <c r="F259" t="s">
        <v>8343</v>
      </c>
      <c r="G259" t="s">
        <v>8310</v>
      </c>
      <c r="H259" t="str">
        <f>VLOOKUP(Table_Query_from_Meridian_v32[[#This Row],[COUNTRY_CODE_OF_ORIGIN]],Sheet2!A:C,3,FALSE)</f>
        <v>Austria</v>
      </c>
    </row>
    <row r="260" spans="1:8" x14ac:dyDescent="0.25">
      <c r="A260" t="s">
        <v>763</v>
      </c>
      <c r="B260" t="s">
        <v>764</v>
      </c>
      <c r="C260" t="s">
        <v>9050</v>
      </c>
      <c r="D260">
        <v>0</v>
      </c>
      <c r="E260" t="s">
        <v>756</v>
      </c>
      <c r="F260" t="s">
        <v>8343</v>
      </c>
      <c r="G260" t="s">
        <v>8310</v>
      </c>
      <c r="H260" t="str">
        <f>VLOOKUP(Table_Query_from_Meridian_v32[[#This Row],[COUNTRY_CODE_OF_ORIGIN]],Sheet2!A:C,3,FALSE)</f>
        <v>Austria</v>
      </c>
    </row>
    <row r="261" spans="1:8" x14ac:dyDescent="0.25">
      <c r="A261" t="s">
        <v>765</v>
      </c>
      <c r="B261" t="s">
        <v>766</v>
      </c>
      <c r="C261" t="s">
        <v>767</v>
      </c>
      <c r="D261">
        <v>2</v>
      </c>
      <c r="E261" t="s">
        <v>13</v>
      </c>
      <c r="F261" t="s">
        <v>8344</v>
      </c>
      <c r="G261" t="s">
        <v>5</v>
      </c>
      <c r="H261" t="str">
        <f>VLOOKUP(Table_Query_from_Meridian_v32[[#This Row],[COUNTRY_CODE_OF_ORIGIN]],Sheet2!A:C,3,FALSE)</f>
        <v xml:space="preserve">China </v>
      </c>
    </row>
    <row r="262" spans="1:8" x14ac:dyDescent="0.25">
      <c r="A262" t="s">
        <v>768</v>
      </c>
      <c r="B262" t="s">
        <v>769</v>
      </c>
      <c r="C262" t="s">
        <v>770</v>
      </c>
      <c r="D262">
        <v>1.27</v>
      </c>
      <c r="E262" t="s">
        <v>13</v>
      </c>
      <c r="F262" t="s">
        <v>1641</v>
      </c>
      <c r="G262" t="s">
        <v>5</v>
      </c>
      <c r="H262" t="str">
        <f>VLOOKUP(Table_Query_from_Meridian_v32[[#This Row],[COUNTRY_CODE_OF_ORIGIN]],Sheet2!A:C,3,FALSE)</f>
        <v xml:space="preserve">China </v>
      </c>
    </row>
    <row r="263" spans="1:8" x14ac:dyDescent="0.25">
      <c r="A263" t="s">
        <v>771</v>
      </c>
      <c r="B263" t="s">
        <v>772</v>
      </c>
      <c r="C263" t="s">
        <v>773</v>
      </c>
      <c r="D263">
        <v>1.88</v>
      </c>
      <c r="E263" t="s">
        <v>13</v>
      </c>
      <c r="F263" t="s">
        <v>1641</v>
      </c>
      <c r="G263" t="s">
        <v>5</v>
      </c>
      <c r="H263" t="str">
        <f>VLOOKUP(Table_Query_from_Meridian_v32[[#This Row],[COUNTRY_CODE_OF_ORIGIN]],Sheet2!A:C,3,FALSE)</f>
        <v xml:space="preserve">China </v>
      </c>
    </row>
    <row r="264" spans="1:8" x14ac:dyDescent="0.25">
      <c r="A264" t="s">
        <v>774</v>
      </c>
      <c r="B264" t="s">
        <v>775</v>
      </c>
      <c r="C264" t="s">
        <v>776</v>
      </c>
      <c r="D264">
        <v>10</v>
      </c>
      <c r="E264" t="s">
        <v>13</v>
      </c>
      <c r="F264" t="s">
        <v>8345</v>
      </c>
      <c r="G264" t="s">
        <v>8310</v>
      </c>
      <c r="H264" t="str">
        <f>VLOOKUP(Table_Query_from_Meridian_v32[[#This Row],[COUNTRY_CODE_OF_ORIGIN]],Sheet2!A:C,3,FALSE)</f>
        <v xml:space="preserve">China </v>
      </c>
    </row>
    <row r="265" spans="1:8" x14ac:dyDescent="0.25">
      <c r="A265" t="s">
        <v>777</v>
      </c>
      <c r="B265" t="s">
        <v>778</v>
      </c>
      <c r="C265" t="s">
        <v>779</v>
      </c>
      <c r="D265">
        <v>12</v>
      </c>
      <c r="E265" t="s">
        <v>13</v>
      </c>
      <c r="F265" t="s">
        <v>8345</v>
      </c>
      <c r="G265" t="s">
        <v>8310</v>
      </c>
      <c r="H265" t="str">
        <f>VLOOKUP(Table_Query_from_Meridian_v32[[#This Row],[COUNTRY_CODE_OF_ORIGIN]],Sheet2!A:C,3,FALSE)</f>
        <v xml:space="preserve">China </v>
      </c>
    </row>
    <row r="266" spans="1:8" x14ac:dyDescent="0.25">
      <c r="A266" t="s">
        <v>780</v>
      </c>
      <c r="B266" t="s">
        <v>781</v>
      </c>
      <c r="C266" t="s">
        <v>782</v>
      </c>
      <c r="D266">
        <v>13.6</v>
      </c>
      <c r="E266" t="s">
        <v>13</v>
      </c>
      <c r="F266" t="s">
        <v>8345</v>
      </c>
      <c r="G266" t="s">
        <v>8310</v>
      </c>
      <c r="H266" t="str">
        <f>VLOOKUP(Table_Query_from_Meridian_v32[[#This Row],[COUNTRY_CODE_OF_ORIGIN]],Sheet2!A:C,3,FALSE)</f>
        <v xml:space="preserve">China </v>
      </c>
    </row>
    <row r="267" spans="1:8" x14ac:dyDescent="0.25">
      <c r="A267" t="s">
        <v>783</v>
      </c>
      <c r="B267" t="s">
        <v>784</v>
      </c>
      <c r="C267" t="s">
        <v>785</v>
      </c>
      <c r="D267">
        <v>19</v>
      </c>
      <c r="E267" t="s">
        <v>13</v>
      </c>
      <c r="F267" t="s">
        <v>8345</v>
      </c>
      <c r="G267" t="s">
        <v>8310</v>
      </c>
      <c r="H267" t="str">
        <f>VLOOKUP(Table_Query_from_Meridian_v32[[#This Row],[COUNTRY_CODE_OF_ORIGIN]],Sheet2!A:C,3,FALSE)</f>
        <v xml:space="preserve">China </v>
      </c>
    </row>
    <row r="268" spans="1:8" x14ac:dyDescent="0.25">
      <c r="A268" t="s">
        <v>786</v>
      </c>
      <c r="B268" t="s">
        <v>787</v>
      </c>
      <c r="C268" t="s">
        <v>788</v>
      </c>
      <c r="D268">
        <v>19</v>
      </c>
      <c r="E268" t="s">
        <v>13</v>
      </c>
      <c r="F268" t="s">
        <v>8345</v>
      </c>
      <c r="G268" t="s">
        <v>8310</v>
      </c>
      <c r="H268" t="str">
        <f>VLOOKUP(Table_Query_from_Meridian_v32[[#This Row],[COUNTRY_CODE_OF_ORIGIN]],Sheet2!A:C,3,FALSE)</f>
        <v xml:space="preserve">China </v>
      </c>
    </row>
    <row r="269" spans="1:8" x14ac:dyDescent="0.25">
      <c r="A269" t="s">
        <v>789</v>
      </c>
      <c r="B269" t="s">
        <v>790</v>
      </c>
      <c r="C269" t="s">
        <v>791</v>
      </c>
      <c r="D269">
        <v>21</v>
      </c>
      <c r="E269" t="s">
        <v>13</v>
      </c>
      <c r="F269" t="s">
        <v>8345</v>
      </c>
      <c r="G269" t="s">
        <v>8310</v>
      </c>
      <c r="H269" t="str">
        <f>VLOOKUP(Table_Query_from_Meridian_v32[[#This Row],[COUNTRY_CODE_OF_ORIGIN]],Sheet2!A:C,3,FALSE)</f>
        <v xml:space="preserve">China </v>
      </c>
    </row>
    <row r="270" spans="1:8" x14ac:dyDescent="0.25">
      <c r="A270" t="s">
        <v>792</v>
      </c>
      <c r="B270" t="s">
        <v>793</v>
      </c>
      <c r="C270" t="s">
        <v>794</v>
      </c>
      <c r="D270">
        <v>18</v>
      </c>
      <c r="E270" t="s">
        <v>13</v>
      </c>
      <c r="F270" t="s">
        <v>8345</v>
      </c>
      <c r="G270" t="s">
        <v>8310</v>
      </c>
      <c r="H270" t="str">
        <f>VLOOKUP(Table_Query_from_Meridian_v32[[#This Row],[COUNTRY_CODE_OF_ORIGIN]],Sheet2!A:C,3,FALSE)</f>
        <v xml:space="preserve">China </v>
      </c>
    </row>
    <row r="271" spans="1:8" x14ac:dyDescent="0.25">
      <c r="A271" t="s">
        <v>795</v>
      </c>
      <c r="B271" t="s">
        <v>796</v>
      </c>
      <c r="C271" t="s">
        <v>797</v>
      </c>
      <c r="D271">
        <v>20.100000000000001</v>
      </c>
      <c r="E271" t="s">
        <v>13</v>
      </c>
      <c r="F271" t="s">
        <v>8345</v>
      </c>
      <c r="G271" t="s">
        <v>8310</v>
      </c>
      <c r="H271" t="str">
        <f>VLOOKUP(Table_Query_from_Meridian_v32[[#This Row],[COUNTRY_CODE_OF_ORIGIN]],Sheet2!A:C,3,FALSE)</f>
        <v xml:space="preserve">China </v>
      </c>
    </row>
    <row r="272" spans="1:8" x14ac:dyDescent="0.25">
      <c r="A272" t="s">
        <v>798</v>
      </c>
      <c r="B272" t="s">
        <v>799</v>
      </c>
      <c r="C272" t="s">
        <v>800</v>
      </c>
      <c r="D272">
        <v>22</v>
      </c>
      <c r="E272" t="s">
        <v>13</v>
      </c>
      <c r="F272" t="s">
        <v>8345</v>
      </c>
      <c r="G272" t="s">
        <v>8310</v>
      </c>
      <c r="H272" t="str">
        <f>VLOOKUP(Table_Query_from_Meridian_v32[[#This Row],[COUNTRY_CODE_OF_ORIGIN]],Sheet2!A:C,3,FALSE)</f>
        <v xml:space="preserve">China </v>
      </c>
    </row>
    <row r="273" spans="1:8" x14ac:dyDescent="0.25">
      <c r="A273" t="s">
        <v>801</v>
      </c>
      <c r="B273" t="s">
        <v>802</v>
      </c>
      <c r="C273" t="s">
        <v>803</v>
      </c>
      <c r="D273">
        <v>20</v>
      </c>
      <c r="E273" t="s">
        <v>13</v>
      </c>
      <c r="F273" t="s">
        <v>8345</v>
      </c>
      <c r="G273" t="s">
        <v>8310</v>
      </c>
      <c r="H273" t="str">
        <f>VLOOKUP(Table_Query_from_Meridian_v32[[#This Row],[COUNTRY_CODE_OF_ORIGIN]],Sheet2!A:C,3,FALSE)</f>
        <v xml:space="preserve">China </v>
      </c>
    </row>
    <row r="274" spans="1:8" x14ac:dyDescent="0.25">
      <c r="A274" t="s">
        <v>804</v>
      </c>
      <c r="B274" t="s">
        <v>805</v>
      </c>
      <c r="C274" t="s">
        <v>806</v>
      </c>
      <c r="D274">
        <v>23</v>
      </c>
      <c r="E274" t="s">
        <v>13</v>
      </c>
      <c r="F274" t="s">
        <v>8345</v>
      </c>
      <c r="G274" t="s">
        <v>8310</v>
      </c>
      <c r="H274" t="str">
        <f>VLOOKUP(Table_Query_from_Meridian_v32[[#This Row],[COUNTRY_CODE_OF_ORIGIN]],Sheet2!A:C,3,FALSE)</f>
        <v xml:space="preserve">China </v>
      </c>
    </row>
    <row r="275" spans="1:8" x14ac:dyDescent="0.25">
      <c r="A275" t="s">
        <v>807</v>
      </c>
      <c r="B275" t="s">
        <v>808</v>
      </c>
      <c r="C275" t="s">
        <v>809</v>
      </c>
      <c r="D275">
        <v>24</v>
      </c>
      <c r="E275" t="s">
        <v>13</v>
      </c>
      <c r="F275" t="s">
        <v>8345</v>
      </c>
      <c r="G275" t="s">
        <v>8310</v>
      </c>
      <c r="H275" t="str">
        <f>VLOOKUP(Table_Query_from_Meridian_v32[[#This Row],[COUNTRY_CODE_OF_ORIGIN]],Sheet2!A:C,3,FALSE)</f>
        <v xml:space="preserve">China </v>
      </c>
    </row>
    <row r="276" spans="1:8" x14ac:dyDescent="0.25">
      <c r="A276" t="s">
        <v>810</v>
      </c>
      <c r="B276" t="s">
        <v>811</v>
      </c>
      <c r="C276" t="s">
        <v>812</v>
      </c>
      <c r="D276">
        <v>0.46</v>
      </c>
      <c r="E276" t="s">
        <v>813</v>
      </c>
      <c r="F276" t="s">
        <v>8346</v>
      </c>
      <c r="G276" t="s">
        <v>8310</v>
      </c>
      <c r="H276" t="str">
        <f>VLOOKUP(Table_Query_from_Meridian_v32[[#This Row],[COUNTRY_CODE_OF_ORIGIN]],Sheet2!A:C,3,FALSE)</f>
        <v>Ukraine (Former Ukrainian National Republic, Ukrainian State, Ukrainian Soviet Socialist Republic)</v>
      </c>
    </row>
    <row r="277" spans="1:8" x14ac:dyDescent="0.25">
      <c r="A277" t="s">
        <v>814</v>
      </c>
      <c r="B277" t="s">
        <v>815</v>
      </c>
      <c r="C277" t="s">
        <v>816</v>
      </c>
      <c r="D277">
        <v>0.54</v>
      </c>
      <c r="E277" t="s">
        <v>813</v>
      </c>
      <c r="F277" t="s">
        <v>8346</v>
      </c>
      <c r="G277" t="s">
        <v>8310</v>
      </c>
      <c r="H277" t="str">
        <f>VLOOKUP(Table_Query_from_Meridian_v32[[#This Row],[COUNTRY_CODE_OF_ORIGIN]],Sheet2!A:C,3,FALSE)</f>
        <v>Ukraine (Former Ukrainian National Republic, Ukrainian State, Ukrainian Soviet Socialist Republic)</v>
      </c>
    </row>
    <row r="278" spans="1:8" x14ac:dyDescent="0.25">
      <c r="A278" t="s">
        <v>817</v>
      </c>
      <c r="B278" t="s">
        <v>818</v>
      </c>
      <c r="C278" t="s">
        <v>819</v>
      </c>
      <c r="D278">
        <v>0.45</v>
      </c>
      <c r="E278" t="s">
        <v>813</v>
      </c>
      <c r="F278" t="s">
        <v>8346</v>
      </c>
      <c r="G278" t="s">
        <v>8310</v>
      </c>
      <c r="H278" t="str">
        <f>VLOOKUP(Table_Query_from_Meridian_v32[[#This Row],[COUNTRY_CODE_OF_ORIGIN]],Sheet2!A:C,3,FALSE)</f>
        <v>Ukraine (Former Ukrainian National Republic, Ukrainian State, Ukrainian Soviet Socialist Republic)</v>
      </c>
    </row>
    <row r="279" spans="1:8" x14ac:dyDescent="0.25">
      <c r="A279" t="s">
        <v>820</v>
      </c>
      <c r="B279" t="s">
        <v>821</v>
      </c>
      <c r="C279" t="s">
        <v>822</v>
      </c>
      <c r="D279">
        <v>0.45</v>
      </c>
      <c r="E279" t="s">
        <v>813</v>
      </c>
      <c r="F279" t="s">
        <v>8346</v>
      </c>
      <c r="G279" t="s">
        <v>8310</v>
      </c>
      <c r="H279" t="str">
        <f>VLOOKUP(Table_Query_from_Meridian_v32[[#This Row],[COUNTRY_CODE_OF_ORIGIN]],Sheet2!A:C,3,FALSE)</f>
        <v>Ukraine (Former Ukrainian National Republic, Ukrainian State, Ukrainian Soviet Socialist Republic)</v>
      </c>
    </row>
    <row r="280" spans="1:8" x14ac:dyDescent="0.25">
      <c r="A280" t="s">
        <v>823</v>
      </c>
      <c r="B280" t="s">
        <v>824</v>
      </c>
      <c r="C280" t="s">
        <v>825</v>
      </c>
      <c r="D280">
        <v>0.36</v>
      </c>
      <c r="E280" t="s">
        <v>813</v>
      </c>
      <c r="F280" t="s">
        <v>8346</v>
      </c>
      <c r="G280" t="s">
        <v>8310</v>
      </c>
      <c r="H280" t="str">
        <f>VLOOKUP(Table_Query_from_Meridian_v32[[#This Row],[COUNTRY_CODE_OF_ORIGIN]],Sheet2!A:C,3,FALSE)</f>
        <v>Ukraine (Former Ukrainian National Republic, Ukrainian State, Ukrainian Soviet Socialist Republic)</v>
      </c>
    </row>
    <row r="281" spans="1:8" x14ac:dyDescent="0.25">
      <c r="A281" t="s">
        <v>826</v>
      </c>
      <c r="B281" t="s">
        <v>827</v>
      </c>
      <c r="C281" t="s">
        <v>828</v>
      </c>
      <c r="D281">
        <v>0.48</v>
      </c>
      <c r="E281" t="s">
        <v>813</v>
      </c>
      <c r="F281" t="s">
        <v>8346</v>
      </c>
      <c r="G281" t="s">
        <v>8310</v>
      </c>
      <c r="H281" t="str">
        <f>VLOOKUP(Table_Query_from_Meridian_v32[[#This Row],[COUNTRY_CODE_OF_ORIGIN]],Sheet2!A:C,3,FALSE)</f>
        <v>Ukraine (Former Ukrainian National Republic, Ukrainian State, Ukrainian Soviet Socialist Republic)</v>
      </c>
    </row>
    <row r="282" spans="1:8" x14ac:dyDescent="0.25">
      <c r="A282" t="s">
        <v>829</v>
      </c>
      <c r="B282" t="s">
        <v>830</v>
      </c>
      <c r="C282" t="s">
        <v>831</v>
      </c>
      <c r="D282">
        <v>0.53</v>
      </c>
      <c r="E282" t="s">
        <v>813</v>
      </c>
      <c r="F282" t="s">
        <v>8346</v>
      </c>
      <c r="G282" t="s">
        <v>8310</v>
      </c>
      <c r="H282" t="str">
        <f>VLOOKUP(Table_Query_from_Meridian_v32[[#This Row],[COUNTRY_CODE_OF_ORIGIN]],Sheet2!A:C,3,FALSE)</f>
        <v>Ukraine (Former Ukrainian National Republic, Ukrainian State, Ukrainian Soviet Socialist Republic)</v>
      </c>
    </row>
    <row r="283" spans="1:8" x14ac:dyDescent="0.25">
      <c r="A283" t="s">
        <v>832</v>
      </c>
      <c r="B283" t="s">
        <v>833</v>
      </c>
      <c r="C283" t="s">
        <v>5</v>
      </c>
      <c r="D283">
        <v>0</v>
      </c>
      <c r="E283" t="s">
        <v>813</v>
      </c>
      <c r="F283" t="s">
        <v>8346</v>
      </c>
      <c r="G283" t="s">
        <v>8310</v>
      </c>
      <c r="H283" t="str">
        <f>VLOOKUP(Table_Query_from_Meridian_v32[[#This Row],[COUNTRY_CODE_OF_ORIGIN]],Sheet2!A:C,3,FALSE)</f>
        <v>Ukraine (Former Ukrainian National Republic, Ukrainian State, Ukrainian Soviet Socialist Republic)</v>
      </c>
    </row>
    <row r="284" spans="1:8" x14ac:dyDescent="0.25">
      <c r="A284" t="s">
        <v>834</v>
      </c>
      <c r="B284" t="s">
        <v>835</v>
      </c>
      <c r="C284" t="s">
        <v>836</v>
      </c>
      <c r="D284">
        <v>0.48</v>
      </c>
      <c r="E284" t="s">
        <v>813</v>
      </c>
      <c r="F284" t="s">
        <v>8346</v>
      </c>
      <c r="G284" t="s">
        <v>8310</v>
      </c>
      <c r="H284" t="str">
        <f>VLOOKUP(Table_Query_from_Meridian_v32[[#This Row],[COUNTRY_CODE_OF_ORIGIN]],Sheet2!A:C,3,FALSE)</f>
        <v>Ukraine (Former Ukrainian National Republic, Ukrainian State, Ukrainian Soviet Socialist Republic)</v>
      </c>
    </row>
    <row r="285" spans="1:8" x14ac:dyDescent="0.25">
      <c r="A285" t="s">
        <v>837</v>
      </c>
      <c r="B285" t="s">
        <v>838</v>
      </c>
      <c r="C285" t="s">
        <v>839</v>
      </c>
      <c r="D285">
        <v>0.53</v>
      </c>
      <c r="E285" t="s">
        <v>813</v>
      </c>
      <c r="F285" t="s">
        <v>8346</v>
      </c>
      <c r="G285" t="s">
        <v>8310</v>
      </c>
      <c r="H285" t="str">
        <f>VLOOKUP(Table_Query_from_Meridian_v32[[#This Row],[COUNTRY_CODE_OF_ORIGIN]],Sheet2!A:C,3,FALSE)</f>
        <v>Ukraine (Former Ukrainian National Republic, Ukrainian State, Ukrainian Soviet Socialist Republic)</v>
      </c>
    </row>
    <row r="286" spans="1:8" x14ac:dyDescent="0.25">
      <c r="A286" t="s">
        <v>840</v>
      </c>
      <c r="B286" t="s">
        <v>841</v>
      </c>
      <c r="C286" t="s">
        <v>842</v>
      </c>
      <c r="D286">
        <v>0.37</v>
      </c>
      <c r="E286" t="s">
        <v>813</v>
      </c>
      <c r="F286" t="s">
        <v>8346</v>
      </c>
      <c r="G286" t="s">
        <v>8310</v>
      </c>
      <c r="H286" t="str">
        <f>VLOOKUP(Table_Query_from_Meridian_v32[[#This Row],[COUNTRY_CODE_OF_ORIGIN]],Sheet2!A:C,3,FALSE)</f>
        <v>Ukraine (Former Ukrainian National Republic, Ukrainian State, Ukrainian Soviet Socialist Republic)</v>
      </c>
    </row>
    <row r="287" spans="1:8" x14ac:dyDescent="0.25">
      <c r="A287" t="s">
        <v>843</v>
      </c>
      <c r="B287" t="s">
        <v>9036</v>
      </c>
      <c r="C287" t="s">
        <v>844</v>
      </c>
      <c r="D287">
        <v>0.46</v>
      </c>
      <c r="E287" t="s">
        <v>813</v>
      </c>
      <c r="F287" t="s">
        <v>8346</v>
      </c>
      <c r="G287" t="s">
        <v>8310</v>
      </c>
      <c r="H287" t="str">
        <f>VLOOKUP(Table_Query_from_Meridian_v32[[#This Row],[COUNTRY_CODE_OF_ORIGIN]],Sheet2!A:C,3,FALSE)</f>
        <v>Ukraine (Former Ukrainian National Republic, Ukrainian State, Ukrainian Soviet Socialist Republic)</v>
      </c>
    </row>
    <row r="288" spans="1:8" x14ac:dyDescent="0.25">
      <c r="A288" t="s">
        <v>845</v>
      </c>
      <c r="B288" t="s">
        <v>846</v>
      </c>
      <c r="C288" t="s">
        <v>847</v>
      </c>
      <c r="D288">
        <v>0.53</v>
      </c>
      <c r="E288" t="s">
        <v>813</v>
      </c>
      <c r="F288" t="s">
        <v>8346</v>
      </c>
      <c r="G288" t="s">
        <v>8310</v>
      </c>
      <c r="H288" t="str">
        <f>VLOOKUP(Table_Query_from_Meridian_v32[[#This Row],[COUNTRY_CODE_OF_ORIGIN]],Sheet2!A:C,3,FALSE)</f>
        <v>Ukraine (Former Ukrainian National Republic, Ukrainian State, Ukrainian Soviet Socialist Republic)</v>
      </c>
    </row>
    <row r="289" spans="1:8" x14ac:dyDescent="0.25">
      <c r="A289" t="s">
        <v>848</v>
      </c>
      <c r="B289" t="s">
        <v>849</v>
      </c>
      <c r="C289" t="s">
        <v>850</v>
      </c>
      <c r="D289">
        <v>0.56000000000000005</v>
      </c>
      <c r="E289" t="s">
        <v>813</v>
      </c>
      <c r="F289" t="s">
        <v>8346</v>
      </c>
      <c r="G289" t="s">
        <v>8310</v>
      </c>
      <c r="H289" t="str">
        <f>VLOOKUP(Table_Query_from_Meridian_v32[[#This Row],[COUNTRY_CODE_OF_ORIGIN]],Sheet2!A:C,3,FALSE)</f>
        <v>Ukraine (Former Ukrainian National Republic, Ukrainian State, Ukrainian Soviet Socialist Republic)</v>
      </c>
    </row>
    <row r="290" spans="1:8" x14ac:dyDescent="0.25">
      <c r="A290" t="s">
        <v>851</v>
      </c>
      <c r="B290" t="s">
        <v>9040</v>
      </c>
      <c r="C290" t="s">
        <v>852</v>
      </c>
      <c r="D290">
        <v>0.5</v>
      </c>
      <c r="E290" t="s">
        <v>813</v>
      </c>
      <c r="F290" t="s">
        <v>8346</v>
      </c>
      <c r="G290" t="s">
        <v>8310</v>
      </c>
      <c r="H290" t="str">
        <f>VLOOKUP(Table_Query_from_Meridian_v32[[#This Row],[COUNTRY_CODE_OF_ORIGIN]],Sheet2!A:C,3,FALSE)</f>
        <v>Ukraine (Former Ukrainian National Republic, Ukrainian State, Ukrainian Soviet Socialist Republic)</v>
      </c>
    </row>
    <row r="291" spans="1:8" x14ac:dyDescent="0.25">
      <c r="A291" t="s">
        <v>853</v>
      </c>
      <c r="B291" t="s">
        <v>854</v>
      </c>
      <c r="C291" t="s">
        <v>855</v>
      </c>
      <c r="D291">
        <v>0.54</v>
      </c>
      <c r="E291" t="s">
        <v>813</v>
      </c>
      <c r="F291" t="s">
        <v>8346</v>
      </c>
      <c r="G291" t="s">
        <v>8310</v>
      </c>
      <c r="H291" t="str">
        <f>VLOOKUP(Table_Query_from_Meridian_v32[[#This Row],[COUNTRY_CODE_OF_ORIGIN]],Sheet2!A:C,3,FALSE)</f>
        <v>Ukraine (Former Ukrainian National Republic, Ukrainian State, Ukrainian Soviet Socialist Republic)</v>
      </c>
    </row>
    <row r="292" spans="1:8" x14ac:dyDescent="0.25">
      <c r="A292" t="s">
        <v>856</v>
      </c>
      <c r="B292" t="s">
        <v>9041</v>
      </c>
      <c r="C292" t="s">
        <v>857</v>
      </c>
      <c r="D292">
        <v>0.59</v>
      </c>
      <c r="E292" t="s">
        <v>813</v>
      </c>
      <c r="F292" t="s">
        <v>8346</v>
      </c>
      <c r="G292" t="s">
        <v>8310</v>
      </c>
      <c r="H292" t="str">
        <f>VLOOKUP(Table_Query_from_Meridian_v32[[#This Row],[COUNTRY_CODE_OF_ORIGIN]],Sheet2!A:C,3,FALSE)</f>
        <v>Ukraine (Former Ukrainian National Republic, Ukrainian State, Ukrainian Soviet Socialist Republic)</v>
      </c>
    </row>
    <row r="293" spans="1:8" x14ac:dyDescent="0.25">
      <c r="A293" t="s">
        <v>858</v>
      </c>
      <c r="B293" t="s">
        <v>859</v>
      </c>
      <c r="C293" t="s">
        <v>860</v>
      </c>
      <c r="D293">
        <v>0.45</v>
      </c>
      <c r="E293" t="s">
        <v>813</v>
      </c>
      <c r="F293" t="s">
        <v>8346</v>
      </c>
      <c r="G293" t="s">
        <v>8310</v>
      </c>
      <c r="H293" t="str">
        <f>VLOOKUP(Table_Query_from_Meridian_v32[[#This Row],[COUNTRY_CODE_OF_ORIGIN]],Sheet2!A:C,3,FALSE)</f>
        <v>Ukraine (Former Ukrainian National Republic, Ukrainian State, Ukrainian Soviet Socialist Republic)</v>
      </c>
    </row>
    <row r="294" spans="1:8" x14ac:dyDescent="0.25">
      <c r="A294" t="s">
        <v>861</v>
      </c>
      <c r="B294" t="s">
        <v>862</v>
      </c>
      <c r="C294" t="s">
        <v>863</v>
      </c>
      <c r="D294">
        <v>0.45</v>
      </c>
      <c r="E294" t="s">
        <v>813</v>
      </c>
      <c r="F294" t="s">
        <v>8346</v>
      </c>
      <c r="G294" t="s">
        <v>8310</v>
      </c>
      <c r="H294" t="str">
        <f>VLOOKUP(Table_Query_from_Meridian_v32[[#This Row],[COUNTRY_CODE_OF_ORIGIN]],Sheet2!A:C,3,FALSE)</f>
        <v>Ukraine (Former Ukrainian National Republic, Ukrainian State, Ukrainian Soviet Socialist Republic)</v>
      </c>
    </row>
    <row r="295" spans="1:8" x14ac:dyDescent="0.25">
      <c r="A295" t="s">
        <v>864</v>
      </c>
      <c r="B295" t="s">
        <v>865</v>
      </c>
      <c r="C295" t="s">
        <v>866</v>
      </c>
      <c r="D295">
        <v>0.45</v>
      </c>
      <c r="E295" t="s">
        <v>813</v>
      </c>
      <c r="F295" t="s">
        <v>8346</v>
      </c>
      <c r="G295" t="s">
        <v>8310</v>
      </c>
      <c r="H295" t="str">
        <f>VLOOKUP(Table_Query_from_Meridian_v32[[#This Row],[COUNTRY_CODE_OF_ORIGIN]],Sheet2!A:C,3,FALSE)</f>
        <v>Ukraine (Former Ukrainian National Republic, Ukrainian State, Ukrainian Soviet Socialist Republic)</v>
      </c>
    </row>
    <row r="296" spans="1:8" x14ac:dyDescent="0.25">
      <c r="A296" t="s">
        <v>867</v>
      </c>
      <c r="B296" t="s">
        <v>868</v>
      </c>
      <c r="C296" t="s">
        <v>869</v>
      </c>
      <c r="D296">
        <v>0.45</v>
      </c>
      <c r="E296" t="s">
        <v>813</v>
      </c>
      <c r="F296" t="s">
        <v>8346</v>
      </c>
      <c r="G296" t="s">
        <v>8310</v>
      </c>
      <c r="H296" t="str">
        <f>VLOOKUP(Table_Query_from_Meridian_v32[[#This Row],[COUNTRY_CODE_OF_ORIGIN]],Sheet2!A:C,3,FALSE)</f>
        <v>Ukraine (Former Ukrainian National Republic, Ukrainian State, Ukrainian Soviet Socialist Republic)</v>
      </c>
    </row>
    <row r="297" spans="1:8" x14ac:dyDescent="0.25">
      <c r="A297" t="s">
        <v>870</v>
      </c>
      <c r="B297" t="s">
        <v>871</v>
      </c>
      <c r="C297" t="s">
        <v>872</v>
      </c>
      <c r="D297">
        <v>0.45</v>
      </c>
      <c r="E297" t="s">
        <v>813</v>
      </c>
      <c r="F297" t="s">
        <v>8346</v>
      </c>
      <c r="G297" t="s">
        <v>8310</v>
      </c>
      <c r="H297" t="str">
        <f>VLOOKUP(Table_Query_from_Meridian_v32[[#This Row],[COUNTRY_CODE_OF_ORIGIN]],Sheet2!A:C,3,FALSE)</f>
        <v>Ukraine (Former Ukrainian National Republic, Ukrainian State, Ukrainian Soviet Socialist Republic)</v>
      </c>
    </row>
    <row r="298" spans="1:8" x14ac:dyDescent="0.25">
      <c r="A298" t="s">
        <v>873</v>
      </c>
      <c r="B298" t="s">
        <v>874</v>
      </c>
      <c r="C298" t="s">
        <v>875</v>
      </c>
      <c r="D298">
        <v>0.45</v>
      </c>
      <c r="E298" t="s">
        <v>813</v>
      </c>
      <c r="F298" t="s">
        <v>8346</v>
      </c>
      <c r="G298" t="s">
        <v>8310</v>
      </c>
      <c r="H298" t="str">
        <f>VLOOKUP(Table_Query_from_Meridian_v32[[#This Row],[COUNTRY_CODE_OF_ORIGIN]],Sheet2!A:C,3,FALSE)</f>
        <v>Ukraine (Former Ukrainian National Republic, Ukrainian State, Ukrainian Soviet Socialist Republic)</v>
      </c>
    </row>
    <row r="299" spans="1:8" x14ac:dyDescent="0.25">
      <c r="A299" t="s">
        <v>876</v>
      </c>
      <c r="B299" t="s">
        <v>877</v>
      </c>
      <c r="C299" t="s">
        <v>878</v>
      </c>
      <c r="D299">
        <v>0.75</v>
      </c>
      <c r="E299" t="s">
        <v>13</v>
      </c>
      <c r="F299" t="s">
        <v>8347</v>
      </c>
      <c r="G299" t="s">
        <v>8340</v>
      </c>
      <c r="H299" t="str">
        <f>VLOOKUP(Table_Query_from_Meridian_v32[[#This Row],[COUNTRY_CODE_OF_ORIGIN]],Sheet2!A:C,3,FALSE)</f>
        <v xml:space="preserve">China </v>
      </c>
    </row>
    <row r="300" spans="1:8" x14ac:dyDescent="0.25">
      <c r="A300" t="s">
        <v>879</v>
      </c>
      <c r="B300" t="s">
        <v>880</v>
      </c>
      <c r="C300" t="s">
        <v>881</v>
      </c>
      <c r="D300">
        <v>0.7</v>
      </c>
      <c r="E300" t="s">
        <v>13</v>
      </c>
      <c r="F300" t="s">
        <v>8347</v>
      </c>
      <c r="G300" t="s">
        <v>8306</v>
      </c>
      <c r="H300" t="str">
        <f>VLOOKUP(Table_Query_from_Meridian_v32[[#This Row],[COUNTRY_CODE_OF_ORIGIN]],Sheet2!A:C,3,FALSE)</f>
        <v xml:space="preserve">China </v>
      </c>
    </row>
    <row r="301" spans="1:8" x14ac:dyDescent="0.25">
      <c r="A301" t="s">
        <v>882</v>
      </c>
      <c r="B301" t="s">
        <v>9002</v>
      </c>
      <c r="C301" t="s">
        <v>883</v>
      </c>
      <c r="D301">
        <v>1.2</v>
      </c>
      <c r="E301" t="s">
        <v>13</v>
      </c>
      <c r="F301" t="s">
        <v>1641</v>
      </c>
      <c r="G301" t="s">
        <v>5</v>
      </c>
      <c r="H301" t="str">
        <f>VLOOKUP(Table_Query_from_Meridian_v32[[#This Row],[COUNTRY_CODE_OF_ORIGIN]],Sheet2!A:C,3,FALSE)</f>
        <v xml:space="preserve">China </v>
      </c>
    </row>
    <row r="302" spans="1:8" x14ac:dyDescent="0.25">
      <c r="A302" t="s">
        <v>884</v>
      </c>
      <c r="B302" t="s">
        <v>9003</v>
      </c>
      <c r="C302" t="s">
        <v>885</v>
      </c>
      <c r="D302">
        <v>1.3</v>
      </c>
      <c r="E302" t="s">
        <v>13</v>
      </c>
      <c r="F302" t="s">
        <v>1641</v>
      </c>
      <c r="G302" t="s">
        <v>5</v>
      </c>
      <c r="H302" t="str">
        <f>VLOOKUP(Table_Query_from_Meridian_v32[[#This Row],[COUNTRY_CODE_OF_ORIGIN]],Sheet2!A:C,3,FALSE)</f>
        <v xml:space="preserve">China </v>
      </c>
    </row>
    <row r="303" spans="1:8" x14ac:dyDescent="0.25">
      <c r="A303" t="s">
        <v>886</v>
      </c>
      <c r="B303" t="s">
        <v>887</v>
      </c>
      <c r="C303" t="s">
        <v>888</v>
      </c>
      <c r="D303">
        <v>1.1000000000000001</v>
      </c>
      <c r="E303" t="s">
        <v>13</v>
      </c>
      <c r="F303" t="s">
        <v>1641</v>
      </c>
      <c r="G303" t="s">
        <v>5</v>
      </c>
      <c r="H303" t="str">
        <f>VLOOKUP(Table_Query_from_Meridian_v32[[#This Row],[COUNTRY_CODE_OF_ORIGIN]],Sheet2!A:C,3,FALSE)</f>
        <v xml:space="preserve">China </v>
      </c>
    </row>
    <row r="304" spans="1:8" x14ac:dyDescent="0.25">
      <c r="A304" t="s">
        <v>889</v>
      </c>
      <c r="B304" t="s">
        <v>890</v>
      </c>
      <c r="C304" t="s">
        <v>891</v>
      </c>
      <c r="D304">
        <v>1.2</v>
      </c>
      <c r="E304" t="s">
        <v>13</v>
      </c>
      <c r="F304" t="s">
        <v>1641</v>
      </c>
      <c r="G304" t="s">
        <v>5</v>
      </c>
      <c r="H304" t="str">
        <f>VLOOKUP(Table_Query_from_Meridian_v32[[#This Row],[COUNTRY_CODE_OF_ORIGIN]],Sheet2!A:C,3,FALSE)</f>
        <v xml:space="preserve">China </v>
      </c>
    </row>
    <row r="305" spans="1:8" x14ac:dyDescent="0.25">
      <c r="A305" t="s">
        <v>892</v>
      </c>
      <c r="B305" t="s">
        <v>893</v>
      </c>
      <c r="C305" t="s">
        <v>894</v>
      </c>
      <c r="D305">
        <v>1.3</v>
      </c>
      <c r="E305" t="s">
        <v>13</v>
      </c>
      <c r="F305" t="s">
        <v>1641</v>
      </c>
      <c r="G305" t="s">
        <v>5</v>
      </c>
      <c r="H305" t="str">
        <f>VLOOKUP(Table_Query_from_Meridian_v32[[#This Row],[COUNTRY_CODE_OF_ORIGIN]],Sheet2!A:C,3,FALSE)</f>
        <v xml:space="preserve">China </v>
      </c>
    </row>
    <row r="306" spans="1:8" x14ac:dyDescent="0.25">
      <c r="A306" t="s">
        <v>895</v>
      </c>
      <c r="B306" t="s">
        <v>896</v>
      </c>
      <c r="C306" t="s">
        <v>897</v>
      </c>
      <c r="D306">
        <v>2.2000000000000002</v>
      </c>
      <c r="E306" t="s">
        <v>505</v>
      </c>
      <c r="F306" t="s">
        <v>1641</v>
      </c>
      <c r="G306" t="s">
        <v>5</v>
      </c>
      <c r="H306" t="str">
        <f>VLOOKUP(Table_Query_from_Meridian_v32[[#This Row],[COUNTRY_CODE_OF_ORIGIN]],Sheet2!A:C,3,FALSE)</f>
        <v xml:space="preserve">Italy </v>
      </c>
    </row>
    <row r="307" spans="1:8" x14ac:dyDescent="0.25">
      <c r="A307" t="s">
        <v>898</v>
      </c>
      <c r="B307" t="s">
        <v>899</v>
      </c>
      <c r="C307" t="s">
        <v>900</v>
      </c>
      <c r="D307">
        <v>1.8</v>
      </c>
      <c r="E307" t="s">
        <v>505</v>
      </c>
      <c r="F307" t="s">
        <v>1641</v>
      </c>
      <c r="G307" t="s">
        <v>5</v>
      </c>
      <c r="H307" t="str">
        <f>VLOOKUP(Table_Query_from_Meridian_v32[[#This Row],[COUNTRY_CODE_OF_ORIGIN]],Sheet2!A:C,3,FALSE)</f>
        <v xml:space="preserve">Italy </v>
      </c>
    </row>
    <row r="308" spans="1:8" x14ac:dyDescent="0.25">
      <c r="A308" t="s">
        <v>901</v>
      </c>
      <c r="B308" t="s">
        <v>902</v>
      </c>
      <c r="C308" t="s">
        <v>903</v>
      </c>
      <c r="D308">
        <v>1.4</v>
      </c>
      <c r="E308" t="s">
        <v>13</v>
      </c>
      <c r="F308" t="s">
        <v>1641</v>
      </c>
      <c r="G308" t="s">
        <v>5</v>
      </c>
      <c r="H308" t="str">
        <f>VLOOKUP(Table_Query_from_Meridian_v32[[#This Row],[COUNTRY_CODE_OF_ORIGIN]],Sheet2!A:C,3,FALSE)</f>
        <v xml:space="preserve">China </v>
      </c>
    </row>
    <row r="309" spans="1:8" x14ac:dyDescent="0.25">
      <c r="A309" t="s">
        <v>904</v>
      </c>
      <c r="B309" t="s">
        <v>9004</v>
      </c>
      <c r="C309" t="s">
        <v>905</v>
      </c>
      <c r="D309">
        <v>1.8</v>
      </c>
      <c r="E309" t="s">
        <v>505</v>
      </c>
      <c r="F309" t="s">
        <v>1641</v>
      </c>
      <c r="G309" t="s">
        <v>5</v>
      </c>
      <c r="H309" t="str">
        <f>VLOOKUP(Table_Query_from_Meridian_v32[[#This Row],[COUNTRY_CODE_OF_ORIGIN]],Sheet2!A:C,3,FALSE)</f>
        <v xml:space="preserve">Italy </v>
      </c>
    </row>
    <row r="310" spans="1:8" x14ac:dyDescent="0.25">
      <c r="A310" t="s">
        <v>906</v>
      </c>
      <c r="B310" t="s">
        <v>907</v>
      </c>
      <c r="C310" t="s">
        <v>908</v>
      </c>
      <c r="D310">
        <v>2.39</v>
      </c>
      <c r="E310" t="s">
        <v>13</v>
      </c>
      <c r="F310" t="s">
        <v>1641</v>
      </c>
      <c r="G310" t="s">
        <v>5</v>
      </c>
      <c r="H310" t="str">
        <f>VLOOKUP(Table_Query_from_Meridian_v32[[#This Row],[COUNTRY_CODE_OF_ORIGIN]],Sheet2!A:C,3,FALSE)</f>
        <v xml:space="preserve">China </v>
      </c>
    </row>
    <row r="311" spans="1:8" x14ac:dyDescent="0.25">
      <c r="A311" t="s">
        <v>909</v>
      </c>
      <c r="B311" t="s">
        <v>910</v>
      </c>
      <c r="C311" t="s">
        <v>911</v>
      </c>
      <c r="D311">
        <v>0.59</v>
      </c>
      <c r="E311" t="s">
        <v>13</v>
      </c>
      <c r="F311" t="s">
        <v>1641</v>
      </c>
      <c r="G311" t="s">
        <v>5</v>
      </c>
      <c r="H311" t="str">
        <f>VLOOKUP(Table_Query_from_Meridian_v32[[#This Row],[COUNTRY_CODE_OF_ORIGIN]],Sheet2!A:C,3,FALSE)</f>
        <v xml:space="preserve">China </v>
      </c>
    </row>
    <row r="312" spans="1:8" x14ac:dyDescent="0.25">
      <c r="A312" t="s">
        <v>912</v>
      </c>
      <c r="B312" t="s">
        <v>913</v>
      </c>
      <c r="C312" t="s">
        <v>914</v>
      </c>
      <c r="D312">
        <v>1</v>
      </c>
      <c r="E312" t="s">
        <v>6</v>
      </c>
      <c r="F312" t="s">
        <v>5</v>
      </c>
      <c r="G312" t="s">
        <v>5</v>
      </c>
      <c r="H312" t="str">
        <f>VLOOKUP(Table_Query_from_Meridian_v32[[#This Row],[COUNTRY_CODE_OF_ORIGIN]],Sheet2!A:C,3,FALSE)</f>
        <v xml:space="preserve">Great Britain (United Kingdom) </v>
      </c>
    </row>
    <row r="313" spans="1:8" x14ac:dyDescent="0.25">
      <c r="A313" t="s">
        <v>915</v>
      </c>
      <c r="B313" t="s">
        <v>916</v>
      </c>
      <c r="C313" t="s">
        <v>917</v>
      </c>
      <c r="D313">
        <v>1.0900000000000001</v>
      </c>
      <c r="E313" t="s">
        <v>13</v>
      </c>
      <c r="F313" t="s">
        <v>8348</v>
      </c>
      <c r="G313" t="s">
        <v>5</v>
      </c>
      <c r="H313" t="str">
        <f>VLOOKUP(Table_Query_from_Meridian_v32[[#This Row],[COUNTRY_CODE_OF_ORIGIN]],Sheet2!A:C,3,FALSE)</f>
        <v xml:space="preserve">China </v>
      </c>
    </row>
    <row r="314" spans="1:8" x14ac:dyDescent="0.25">
      <c r="A314" t="s">
        <v>918</v>
      </c>
      <c r="B314" t="s">
        <v>919</v>
      </c>
      <c r="C314" t="s">
        <v>920</v>
      </c>
      <c r="D314">
        <v>1</v>
      </c>
      <c r="E314" t="s">
        <v>13</v>
      </c>
      <c r="F314" t="s">
        <v>8348</v>
      </c>
      <c r="G314" t="s">
        <v>5</v>
      </c>
      <c r="H314" t="str">
        <f>VLOOKUP(Table_Query_from_Meridian_v32[[#This Row],[COUNTRY_CODE_OF_ORIGIN]],Sheet2!A:C,3,FALSE)</f>
        <v xml:space="preserve">China </v>
      </c>
    </row>
    <row r="315" spans="1:8" x14ac:dyDescent="0.25">
      <c r="A315" t="s">
        <v>921</v>
      </c>
      <c r="B315" t="s">
        <v>922</v>
      </c>
      <c r="C315" t="s">
        <v>923</v>
      </c>
      <c r="D315">
        <v>1.07</v>
      </c>
      <c r="E315" t="s">
        <v>13</v>
      </c>
      <c r="F315" t="s">
        <v>8348</v>
      </c>
      <c r="G315" t="s">
        <v>5</v>
      </c>
      <c r="H315" t="str">
        <f>VLOOKUP(Table_Query_from_Meridian_v32[[#This Row],[COUNTRY_CODE_OF_ORIGIN]],Sheet2!A:C,3,FALSE)</f>
        <v xml:space="preserve">China </v>
      </c>
    </row>
    <row r="316" spans="1:8" x14ac:dyDescent="0.25">
      <c r="A316" t="s">
        <v>924</v>
      </c>
      <c r="B316" t="s">
        <v>925</v>
      </c>
      <c r="C316" t="s">
        <v>926</v>
      </c>
      <c r="D316">
        <v>1.1200000000000001</v>
      </c>
      <c r="E316" t="s">
        <v>13</v>
      </c>
      <c r="F316" t="s">
        <v>8348</v>
      </c>
      <c r="G316" t="s">
        <v>5</v>
      </c>
      <c r="H316" t="str">
        <f>VLOOKUP(Table_Query_from_Meridian_v32[[#This Row],[COUNTRY_CODE_OF_ORIGIN]],Sheet2!A:C,3,FALSE)</f>
        <v xml:space="preserve">China </v>
      </c>
    </row>
    <row r="317" spans="1:8" x14ac:dyDescent="0.25">
      <c r="A317" t="s">
        <v>927</v>
      </c>
      <c r="B317" t="s">
        <v>928</v>
      </c>
      <c r="C317" t="s">
        <v>929</v>
      </c>
      <c r="D317">
        <v>1.61</v>
      </c>
      <c r="E317" t="s">
        <v>13</v>
      </c>
      <c r="F317" t="s">
        <v>8348</v>
      </c>
      <c r="G317" t="s">
        <v>8306</v>
      </c>
      <c r="H317" t="str">
        <f>VLOOKUP(Table_Query_from_Meridian_v32[[#This Row],[COUNTRY_CODE_OF_ORIGIN]],Sheet2!A:C,3,FALSE)</f>
        <v xml:space="preserve">China </v>
      </c>
    </row>
    <row r="318" spans="1:8" x14ac:dyDescent="0.25">
      <c r="A318" t="s">
        <v>930</v>
      </c>
      <c r="B318" t="s">
        <v>9005</v>
      </c>
      <c r="C318" t="s">
        <v>931</v>
      </c>
      <c r="D318">
        <v>1.76</v>
      </c>
      <c r="E318" t="s">
        <v>13</v>
      </c>
      <c r="F318" t="s">
        <v>8348</v>
      </c>
      <c r="G318" t="s">
        <v>5</v>
      </c>
      <c r="H318" t="str">
        <f>VLOOKUP(Table_Query_from_Meridian_v32[[#This Row],[COUNTRY_CODE_OF_ORIGIN]],Sheet2!A:C,3,FALSE)</f>
        <v xml:space="preserve">China </v>
      </c>
    </row>
    <row r="319" spans="1:8" x14ac:dyDescent="0.25">
      <c r="A319" t="s">
        <v>932</v>
      </c>
      <c r="B319" t="s">
        <v>933</v>
      </c>
      <c r="C319" t="s">
        <v>934</v>
      </c>
      <c r="D319">
        <v>1.3</v>
      </c>
      <c r="E319" t="s">
        <v>6</v>
      </c>
      <c r="F319" t="s">
        <v>8348</v>
      </c>
      <c r="G319" t="s">
        <v>5</v>
      </c>
      <c r="H319" t="str">
        <f>VLOOKUP(Table_Query_from_Meridian_v32[[#This Row],[COUNTRY_CODE_OF_ORIGIN]],Sheet2!A:C,3,FALSE)</f>
        <v xml:space="preserve">Great Britain (United Kingdom) </v>
      </c>
    </row>
    <row r="320" spans="1:8" x14ac:dyDescent="0.25">
      <c r="A320" t="s">
        <v>935</v>
      </c>
      <c r="B320" t="s">
        <v>936</v>
      </c>
      <c r="C320" t="s">
        <v>937</v>
      </c>
      <c r="D320">
        <v>2.2000000000000002</v>
      </c>
      <c r="E320" t="s">
        <v>505</v>
      </c>
      <c r="F320" t="s">
        <v>8348</v>
      </c>
      <c r="G320" t="s">
        <v>5</v>
      </c>
      <c r="H320" t="str">
        <f>VLOOKUP(Table_Query_from_Meridian_v32[[#This Row],[COUNTRY_CODE_OF_ORIGIN]],Sheet2!A:C,3,FALSE)</f>
        <v xml:space="preserve">Italy </v>
      </c>
    </row>
    <row r="321" spans="1:8" x14ac:dyDescent="0.25">
      <c r="A321" t="s">
        <v>938</v>
      </c>
      <c r="B321" t="s">
        <v>939</v>
      </c>
      <c r="C321" t="s">
        <v>940</v>
      </c>
      <c r="D321">
        <v>1.2</v>
      </c>
      <c r="E321" t="s">
        <v>13</v>
      </c>
      <c r="F321" t="s">
        <v>8348</v>
      </c>
      <c r="G321" t="s">
        <v>5</v>
      </c>
      <c r="H321" t="str">
        <f>VLOOKUP(Table_Query_from_Meridian_v32[[#This Row],[COUNTRY_CODE_OF_ORIGIN]],Sheet2!A:C,3,FALSE)</f>
        <v xml:space="preserve">China </v>
      </c>
    </row>
    <row r="322" spans="1:8" x14ac:dyDescent="0.25">
      <c r="A322" t="s">
        <v>941</v>
      </c>
      <c r="B322" t="s">
        <v>942</v>
      </c>
      <c r="C322" t="s">
        <v>943</v>
      </c>
      <c r="D322">
        <v>1.69</v>
      </c>
      <c r="E322" t="s">
        <v>13</v>
      </c>
      <c r="F322" t="s">
        <v>8344</v>
      </c>
      <c r="G322" t="s">
        <v>5</v>
      </c>
      <c r="H322" t="str">
        <f>VLOOKUP(Table_Query_from_Meridian_v32[[#This Row],[COUNTRY_CODE_OF_ORIGIN]],Sheet2!A:C,3,FALSE)</f>
        <v xml:space="preserve">China </v>
      </c>
    </row>
    <row r="323" spans="1:8" x14ac:dyDescent="0.25">
      <c r="A323" t="s">
        <v>944</v>
      </c>
      <c r="B323" t="s">
        <v>945</v>
      </c>
      <c r="C323" t="s">
        <v>946</v>
      </c>
      <c r="D323">
        <v>1.91</v>
      </c>
      <c r="E323" t="s">
        <v>13</v>
      </c>
      <c r="F323" t="s">
        <v>8344</v>
      </c>
      <c r="G323" t="s">
        <v>5</v>
      </c>
      <c r="H323" t="str">
        <f>VLOOKUP(Table_Query_from_Meridian_v32[[#This Row],[COUNTRY_CODE_OF_ORIGIN]],Sheet2!A:C,3,FALSE)</f>
        <v xml:space="preserve">China </v>
      </c>
    </row>
    <row r="324" spans="1:8" x14ac:dyDescent="0.25">
      <c r="A324" t="s">
        <v>947</v>
      </c>
      <c r="B324" t="s">
        <v>948</v>
      </c>
      <c r="C324" t="s">
        <v>949</v>
      </c>
      <c r="D324">
        <v>2.1</v>
      </c>
      <c r="E324" t="s">
        <v>13</v>
      </c>
      <c r="F324" t="s">
        <v>8344</v>
      </c>
      <c r="G324" t="s">
        <v>5</v>
      </c>
      <c r="H324" t="str">
        <f>VLOOKUP(Table_Query_from_Meridian_v32[[#This Row],[COUNTRY_CODE_OF_ORIGIN]],Sheet2!A:C,3,FALSE)</f>
        <v xml:space="preserve">China </v>
      </c>
    </row>
    <row r="325" spans="1:8" x14ac:dyDescent="0.25">
      <c r="A325" t="s">
        <v>950</v>
      </c>
      <c r="B325" t="s">
        <v>951</v>
      </c>
      <c r="C325" t="s">
        <v>952</v>
      </c>
      <c r="D325">
        <v>0.11</v>
      </c>
      <c r="E325" t="s">
        <v>13</v>
      </c>
      <c r="F325" t="s">
        <v>8349</v>
      </c>
      <c r="G325" t="s">
        <v>5</v>
      </c>
      <c r="H325" t="str">
        <f>VLOOKUP(Table_Query_from_Meridian_v32[[#This Row],[COUNTRY_CODE_OF_ORIGIN]],Sheet2!A:C,3,FALSE)</f>
        <v xml:space="preserve">China </v>
      </c>
    </row>
    <row r="326" spans="1:8" x14ac:dyDescent="0.25">
      <c r="A326" t="s">
        <v>953</v>
      </c>
      <c r="B326" t="s">
        <v>954</v>
      </c>
      <c r="C326" t="s">
        <v>955</v>
      </c>
      <c r="D326">
        <v>0.12</v>
      </c>
      <c r="E326" t="s">
        <v>13</v>
      </c>
      <c r="F326" t="s">
        <v>8349</v>
      </c>
      <c r="G326" t="s">
        <v>5</v>
      </c>
      <c r="H326" t="str">
        <f>VLOOKUP(Table_Query_from_Meridian_v32[[#This Row],[COUNTRY_CODE_OF_ORIGIN]],Sheet2!A:C,3,FALSE)</f>
        <v xml:space="preserve">China </v>
      </c>
    </row>
    <row r="327" spans="1:8" x14ac:dyDescent="0.25">
      <c r="A327" t="s">
        <v>956</v>
      </c>
      <c r="B327" t="s">
        <v>957</v>
      </c>
      <c r="C327" t="s">
        <v>958</v>
      </c>
      <c r="D327">
        <v>0.11</v>
      </c>
      <c r="E327" t="s">
        <v>13</v>
      </c>
      <c r="F327" t="s">
        <v>8349</v>
      </c>
      <c r="G327" t="s">
        <v>5</v>
      </c>
      <c r="H327" t="str">
        <f>VLOOKUP(Table_Query_from_Meridian_v32[[#This Row],[COUNTRY_CODE_OF_ORIGIN]],Sheet2!A:C,3,FALSE)</f>
        <v xml:space="preserve">China </v>
      </c>
    </row>
    <row r="328" spans="1:8" x14ac:dyDescent="0.25">
      <c r="A328" t="s">
        <v>959</v>
      </c>
      <c r="B328" t="s">
        <v>960</v>
      </c>
      <c r="C328" t="s">
        <v>961</v>
      </c>
      <c r="D328">
        <v>0.01</v>
      </c>
      <c r="E328" t="s">
        <v>13</v>
      </c>
      <c r="F328" t="s">
        <v>8349</v>
      </c>
      <c r="G328" t="s">
        <v>5</v>
      </c>
      <c r="H328" t="str">
        <f>VLOOKUP(Table_Query_from_Meridian_v32[[#This Row],[COUNTRY_CODE_OF_ORIGIN]],Sheet2!A:C,3,FALSE)</f>
        <v xml:space="preserve">China </v>
      </c>
    </row>
    <row r="329" spans="1:8" x14ac:dyDescent="0.25">
      <c r="A329" t="s">
        <v>962</v>
      </c>
      <c r="B329" t="s">
        <v>963</v>
      </c>
      <c r="C329" t="s">
        <v>964</v>
      </c>
      <c r="D329">
        <v>0.02</v>
      </c>
      <c r="E329" t="s">
        <v>13</v>
      </c>
      <c r="F329" t="s">
        <v>8349</v>
      </c>
      <c r="G329" t="s">
        <v>5</v>
      </c>
      <c r="H329" t="str">
        <f>VLOOKUP(Table_Query_from_Meridian_v32[[#This Row],[COUNTRY_CODE_OF_ORIGIN]],Sheet2!A:C,3,FALSE)</f>
        <v xml:space="preserve">China </v>
      </c>
    </row>
    <row r="330" spans="1:8" x14ac:dyDescent="0.25">
      <c r="A330" t="s">
        <v>965</v>
      </c>
      <c r="B330" t="s">
        <v>966</v>
      </c>
      <c r="C330" t="s">
        <v>967</v>
      </c>
      <c r="D330">
        <v>0.02</v>
      </c>
      <c r="E330" t="s">
        <v>13</v>
      </c>
      <c r="F330" t="s">
        <v>8349</v>
      </c>
      <c r="G330" t="s">
        <v>8310</v>
      </c>
      <c r="H330" t="str">
        <f>VLOOKUP(Table_Query_from_Meridian_v32[[#This Row],[COUNTRY_CODE_OF_ORIGIN]],Sheet2!A:C,3,FALSE)</f>
        <v xml:space="preserve">China </v>
      </c>
    </row>
    <row r="331" spans="1:8" x14ac:dyDescent="0.25">
      <c r="A331" t="s">
        <v>968</v>
      </c>
      <c r="B331" t="s">
        <v>969</v>
      </c>
      <c r="C331" t="s">
        <v>970</v>
      </c>
      <c r="D331">
        <v>0.02</v>
      </c>
      <c r="E331" t="s">
        <v>505</v>
      </c>
      <c r="F331" t="s">
        <v>8349</v>
      </c>
      <c r="G331" t="s">
        <v>8310</v>
      </c>
      <c r="H331" t="str">
        <f>VLOOKUP(Table_Query_from_Meridian_v32[[#This Row],[COUNTRY_CODE_OF_ORIGIN]],Sheet2!A:C,3,FALSE)</f>
        <v xml:space="preserve">Italy </v>
      </c>
    </row>
    <row r="332" spans="1:8" x14ac:dyDescent="0.25">
      <c r="A332" t="s">
        <v>971</v>
      </c>
      <c r="B332" t="s">
        <v>972</v>
      </c>
      <c r="C332" t="s">
        <v>5</v>
      </c>
      <c r="D332">
        <v>0</v>
      </c>
      <c r="E332" t="s">
        <v>505</v>
      </c>
      <c r="F332" t="s">
        <v>8349</v>
      </c>
      <c r="G332" t="s">
        <v>5</v>
      </c>
      <c r="H332" t="str">
        <f>VLOOKUP(Table_Query_from_Meridian_v32[[#This Row],[COUNTRY_CODE_OF_ORIGIN]],Sheet2!A:C,3,FALSE)</f>
        <v xml:space="preserve">Italy </v>
      </c>
    </row>
    <row r="333" spans="1:8" x14ac:dyDescent="0.25">
      <c r="A333" t="s">
        <v>973</v>
      </c>
      <c r="B333" t="s">
        <v>974</v>
      </c>
      <c r="C333" t="s">
        <v>975</v>
      </c>
      <c r="D333">
        <v>0.02</v>
      </c>
      <c r="E333" t="s">
        <v>13</v>
      </c>
      <c r="F333" t="s">
        <v>8349</v>
      </c>
      <c r="G333" t="s">
        <v>5</v>
      </c>
      <c r="H333" t="str">
        <f>VLOOKUP(Table_Query_from_Meridian_v32[[#This Row],[COUNTRY_CODE_OF_ORIGIN]],Sheet2!A:C,3,FALSE)</f>
        <v xml:space="preserve">China </v>
      </c>
    </row>
    <row r="334" spans="1:8" x14ac:dyDescent="0.25">
      <c r="A334" t="s">
        <v>977</v>
      </c>
      <c r="B334" t="s">
        <v>978</v>
      </c>
      <c r="C334" t="s">
        <v>979</v>
      </c>
      <c r="D334">
        <v>1.6</v>
      </c>
      <c r="E334" t="s">
        <v>13</v>
      </c>
      <c r="F334" t="s">
        <v>8350</v>
      </c>
      <c r="G334" t="s">
        <v>8306</v>
      </c>
      <c r="H334" t="str">
        <f>VLOOKUP(Table_Query_from_Meridian_v32[[#This Row],[COUNTRY_CODE_OF_ORIGIN]],Sheet2!A:C,3,FALSE)</f>
        <v xml:space="preserve">China </v>
      </c>
    </row>
    <row r="335" spans="1:8" x14ac:dyDescent="0.25">
      <c r="A335" t="s">
        <v>980</v>
      </c>
      <c r="B335" t="s">
        <v>981</v>
      </c>
      <c r="C335" t="s">
        <v>982</v>
      </c>
      <c r="D335">
        <v>1.89</v>
      </c>
      <c r="E335" t="s">
        <v>13</v>
      </c>
      <c r="F335" t="s">
        <v>8350</v>
      </c>
      <c r="G335" t="s">
        <v>8306</v>
      </c>
      <c r="H335" t="str">
        <f>VLOOKUP(Table_Query_from_Meridian_v32[[#This Row],[COUNTRY_CODE_OF_ORIGIN]],Sheet2!A:C,3,FALSE)</f>
        <v xml:space="preserve">China </v>
      </c>
    </row>
    <row r="336" spans="1:8" x14ac:dyDescent="0.25">
      <c r="A336" t="s">
        <v>984</v>
      </c>
      <c r="B336" t="s">
        <v>985</v>
      </c>
      <c r="C336" t="s">
        <v>5</v>
      </c>
      <c r="D336">
        <v>2.2400000000000002</v>
      </c>
      <c r="E336" t="s">
        <v>13</v>
      </c>
      <c r="F336" t="s">
        <v>8344</v>
      </c>
      <c r="G336" t="s">
        <v>5</v>
      </c>
      <c r="H336" t="str">
        <f>VLOOKUP(Table_Query_from_Meridian_v32[[#This Row],[COUNTRY_CODE_OF_ORIGIN]],Sheet2!A:C,3,FALSE)</f>
        <v xml:space="preserve">China </v>
      </c>
    </row>
    <row r="337" spans="1:8" x14ac:dyDescent="0.25">
      <c r="A337" t="s">
        <v>986</v>
      </c>
      <c r="B337" t="s">
        <v>987</v>
      </c>
      <c r="C337" t="s">
        <v>988</v>
      </c>
      <c r="D337">
        <v>1.94</v>
      </c>
      <c r="E337" t="s">
        <v>13</v>
      </c>
      <c r="F337" t="s">
        <v>8350</v>
      </c>
      <c r="G337" t="s">
        <v>8306</v>
      </c>
      <c r="H337" t="str">
        <f>VLOOKUP(Table_Query_from_Meridian_v32[[#This Row],[COUNTRY_CODE_OF_ORIGIN]],Sheet2!A:C,3,FALSE)</f>
        <v xml:space="preserve">China </v>
      </c>
    </row>
    <row r="338" spans="1:8" x14ac:dyDescent="0.25">
      <c r="A338" t="s">
        <v>989</v>
      </c>
      <c r="B338" t="s">
        <v>990</v>
      </c>
      <c r="C338" t="s">
        <v>991</v>
      </c>
      <c r="D338">
        <v>1.9</v>
      </c>
      <c r="E338" t="s">
        <v>13</v>
      </c>
      <c r="F338" t="s">
        <v>8350</v>
      </c>
      <c r="G338" t="s">
        <v>8306</v>
      </c>
      <c r="H338" t="str">
        <f>VLOOKUP(Table_Query_from_Meridian_v32[[#This Row],[COUNTRY_CODE_OF_ORIGIN]],Sheet2!A:C,3,FALSE)</f>
        <v xml:space="preserve">China </v>
      </c>
    </row>
    <row r="339" spans="1:8" x14ac:dyDescent="0.25">
      <c r="A339" t="s">
        <v>992</v>
      </c>
      <c r="B339" t="s">
        <v>993</v>
      </c>
      <c r="C339" t="s">
        <v>994</v>
      </c>
      <c r="D339">
        <v>1.3</v>
      </c>
      <c r="E339" t="s">
        <v>995</v>
      </c>
      <c r="F339" t="s">
        <v>8351</v>
      </c>
      <c r="G339" t="s">
        <v>5</v>
      </c>
      <c r="H339" t="str">
        <f>VLOOKUP(Table_Query_from_Meridian_v32[[#This Row],[COUNTRY_CODE_OF_ORIGIN]],Sheet2!A:C,3,FALSE)</f>
        <v xml:space="preserve">Finland </v>
      </c>
    </row>
    <row r="340" spans="1:8" x14ac:dyDescent="0.25">
      <c r="A340" t="s">
        <v>996</v>
      </c>
      <c r="B340" t="s">
        <v>997</v>
      </c>
      <c r="C340" t="s">
        <v>998</v>
      </c>
      <c r="D340">
        <v>1.4</v>
      </c>
      <c r="E340" t="s">
        <v>995</v>
      </c>
      <c r="F340" t="s">
        <v>8351</v>
      </c>
      <c r="G340" t="s">
        <v>5</v>
      </c>
      <c r="H340" t="str">
        <f>VLOOKUP(Table_Query_from_Meridian_v32[[#This Row],[COUNTRY_CODE_OF_ORIGIN]],Sheet2!A:C,3,FALSE)</f>
        <v xml:space="preserve">Finland </v>
      </c>
    </row>
    <row r="341" spans="1:8" x14ac:dyDescent="0.25">
      <c r="A341" t="s">
        <v>999</v>
      </c>
      <c r="B341" t="s">
        <v>1000</v>
      </c>
      <c r="C341" t="s">
        <v>1001</v>
      </c>
      <c r="D341">
        <v>1.4</v>
      </c>
      <c r="E341" t="s">
        <v>995</v>
      </c>
      <c r="F341" t="s">
        <v>8351</v>
      </c>
      <c r="G341" t="s">
        <v>5</v>
      </c>
      <c r="H341" t="str">
        <f>VLOOKUP(Table_Query_from_Meridian_v32[[#This Row],[COUNTRY_CODE_OF_ORIGIN]],Sheet2!A:C,3,FALSE)</f>
        <v xml:space="preserve">Finland </v>
      </c>
    </row>
    <row r="342" spans="1:8" x14ac:dyDescent="0.25">
      <c r="A342" t="s">
        <v>1002</v>
      </c>
      <c r="B342" t="s">
        <v>1003</v>
      </c>
      <c r="C342" t="s">
        <v>1004</v>
      </c>
      <c r="D342">
        <v>1.7</v>
      </c>
      <c r="E342" t="s">
        <v>995</v>
      </c>
      <c r="F342" t="s">
        <v>8351</v>
      </c>
      <c r="G342" t="s">
        <v>5</v>
      </c>
      <c r="H342" t="str">
        <f>VLOOKUP(Table_Query_from_Meridian_v32[[#This Row],[COUNTRY_CODE_OF_ORIGIN]],Sheet2!A:C,3,FALSE)</f>
        <v xml:space="preserve">Finland </v>
      </c>
    </row>
    <row r="343" spans="1:8" x14ac:dyDescent="0.25">
      <c r="A343" t="s">
        <v>1005</v>
      </c>
      <c r="B343" t="s">
        <v>1006</v>
      </c>
      <c r="C343" t="s">
        <v>1007</v>
      </c>
      <c r="D343">
        <v>1.7</v>
      </c>
      <c r="E343" t="s">
        <v>995</v>
      </c>
      <c r="F343" t="s">
        <v>8351</v>
      </c>
      <c r="G343" t="s">
        <v>5</v>
      </c>
      <c r="H343" t="str">
        <f>VLOOKUP(Table_Query_from_Meridian_v32[[#This Row],[COUNTRY_CODE_OF_ORIGIN]],Sheet2!A:C,3,FALSE)</f>
        <v xml:space="preserve">Finland </v>
      </c>
    </row>
    <row r="344" spans="1:8" x14ac:dyDescent="0.25">
      <c r="A344" t="s">
        <v>1008</v>
      </c>
      <c r="B344" t="s">
        <v>1009</v>
      </c>
      <c r="C344" t="s">
        <v>1010</v>
      </c>
      <c r="D344">
        <v>1.9</v>
      </c>
      <c r="E344" t="s">
        <v>995</v>
      </c>
      <c r="F344" t="s">
        <v>8351</v>
      </c>
      <c r="G344" t="s">
        <v>8340</v>
      </c>
      <c r="H344" t="str">
        <f>VLOOKUP(Table_Query_from_Meridian_v32[[#This Row],[COUNTRY_CODE_OF_ORIGIN]],Sheet2!A:C,3,FALSE)</f>
        <v xml:space="preserve">Finland </v>
      </c>
    </row>
    <row r="345" spans="1:8" x14ac:dyDescent="0.25">
      <c r="A345" t="s">
        <v>1011</v>
      </c>
      <c r="B345" t="s">
        <v>1012</v>
      </c>
      <c r="C345" t="s">
        <v>1013</v>
      </c>
      <c r="D345">
        <v>2.2000000000000002</v>
      </c>
      <c r="E345" t="s">
        <v>995</v>
      </c>
      <c r="F345" t="s">
        <v>8351</v>
      </c>
      <c r="G345" t="s">
        <v>5</v>
      </c>
      <c r="H345" t="str">
        <f>VLOOKUP(Table_Query_from_Meridian_v32[[#This Row],[COUNTRY_CODE_OF_ORIGIN]],Sheet2!A:C,3,FALSE)</f>
        <v xml:space="preserve">Finland </v>
      </c>
    </row>
    <row r="346" spans="1:8" x14ac:dyDescent="0.25">
      <c r="A346" t="s">
        <v>1014</v>
      </c>
      <c r="B346" t="s">
        <v>1015</v>
      </c>
      <c r="C346" t="s">
        <v>1016</v>
      </c>
      <c r="D346">
        <v>2.2000000000000002</v>
      </c>
      <c r="E346" t="s">
        <v>995</v>
      </c>
      <c r="F346" t="s">
        <v>8351</v>
      </c>
      <c r="G346" t="s">
        <v>5</v>
      </c>
      <c r="H346" t="str">
        <f>VLOOKUP(Table_Query_from_Meridian_v32[[#This Row],[COUNTRY_CODE_OF_ORIGIN]],Sheet2!A:C,3,FALSE)</f>
        <v xml:space="preserve">Finland </v>
      </c>
    </row>
    <row r="347" spans="1:8" x14ac:dyDescent="0.25">
      <c r="A347" t="s">
        <v>1017</v>
      </c>
      <c r="B347" t="s">
        <v>1018</v>
      </c>
      <c r="C347" t="s">
        <v>1019</v>
      </c>
      <c r="D347">
        <v>1.1000000000000001</v>
      </c>
      <c r="E347" t="s">
        <v>995</v>
      </c>
      <c r="F347" t="s">
        <v>8351</v>
      </c>
      <c r="G347" t="s">
        <v>5</v>
      </c>
      <c r="H347" t="str">
        <f>VLOOKUP(Table_Query_from_Meridian_v32[[#This Row],[COUNTRY_CODE_OF_ORIGIN]],Sheet2!A:C,3,FALSE)</f>
        <v xml:space="preserve">Finland </v>
      </c>
    </row>
    <row r="348" spans="1:8" x14ac:dyDescent="0.25">
      <c r="A348" t="s">
        <v>1020</v>
      </c>
      <c r="B348" t="s">
        <v>1021</v>
      </c>
      <c r="C348" t="s">
        <v>1022</v>
      </c>
      <c r="D348">
        <v>1.3</v>
      </c>
      <c r="E348" t="s">
        <v>995</v>
      </c>
      <c r="F348" t="s">
        <v>8351</v>
      </c>
      <c r="G348" t="s">
        <v>5</v>
      </c>
      <c r="H348" t="str">
        <f>VLOOKUP(Table_Query_from_Meridian_v32[[#This Row],[COUNTRY_CODE_OF_ORIGIN]],Sheet2!A:C,3,FALSE)</f>
        <v xml:space="preserve">Finland </v>
      </c>
    </row>
    <row r="349" spans="1:8" x14ac:dyDescent="0.25">
      <c r="A349" t="s">
        <v>1023</v>
      </c>
      <c r="B349" t="s">
        <v>1024</v>
      </c>
      <c r="C349" t="s">
        <v>1025</v>
      </c>
      <c r="D349">
        <v>1.3</v>
      </c>
      <c r="E349" t="s">
        <v>995</v>
      </c>
      <c r="F349" t="s">
        <v>8351</v>
      </c>
      <c r="G349" t="s">
        <v>5</v>
      </c>
      <c r="H349" t="str">
        <f>VLOOKUP(Table_Query_from_Meridian_v32[[#This Row],[COUNTRY_CODE_OF_ORIGIN]],Sheet2!A:C,3,FALSE)</f>
        <v xml:space="preserve">Finland </v>
      </c>
    </row>
    <row r="350" spans="1:8" x14ac:dyDescent="0.25">
      <c r="A350" t="s">
        <v>1026</v>
      </c>
      <c r="B350" t="s">
        <v>1027</v>
      </c>
      <c r="C350" t="s">
        <v>1028</v>
      </c>
      <c r="D350">
        <v>1.5</v>
      </c>
      <c r="E350" t="s">
        <v>995</v>
      </c>
      <c r="F350" t="s">
        <v>8351</v>
      </c>
      <c r="G350" t="s">
        <v>5</v>
      </c>
      <c r="H350" t="str">
        <f>VLOOKUP(Table_Query_from_Meridian_v32[[#This Row],[COUNTRY_CODE_OF_ORIGIN]],Sheet2!A:C,3,FALSE)</f>
        <v xml:space="preserve">Finland </v>
      </c>
    </row>
    <row r="351" spans="1:8" x14ac:dyDescent="0.25">
      <c r="A351" t="s">
        <v>1029</v>
      </c>
      <c r="B351" t="s">
        <v>1030</v>
      </c>
      <c r="C351" t="s">
        <v>1031</v>
      </c>
      <c r="D351">
        <v>0.6</v>
      </c>
      <c r="E351" t="s">
        <v>995</v>
      </c>
      <c r="F351" t="s">
        <v>8351</v>
      </c>
      <c r="G351" t="s">
        <v>5</v>
      </c>
      <c r="H351" t="str">
        <f>VLOOKUP(Table_Query_from_Meridian_v32[[#This Row],[COUNTRY_CODE_OF_ORIGIN]],Sheet2!A:C,3,FALSE)</f>
        <v xml:space="preserve">Finland </v>
      </c>
    </row>
    <row r="352" spans="1:8" x14ac:dyDescent="0.25">
      <c r="A352" t="s">
        <v>1032</v>
      </c>
      <c r="B352" t="s">
        <v>1033</v>
      </c>
      <c r="C352" t="s">
        <v>1034</v>
      </c>
      <c r="D352">
        <v>0.7</v>
      </c>
      <c r="E352" t="s">
        <v>995</v>
      </c>
      <c r="F352" t="s">
        <v>8351</v>
      </c>
      <c r="G352" t="s">
        <v>5</v>
      </c>
      <c r="H352" t="str">
        <f>VLOOKUP(Table_Query_from_Meridian_v32[[#This Row],[COUNTRY_CODE_OF_ORIGIN]],Sheet2!A:C,3,FALSE)</f>
        <v xml:space="preserve">Finland </v>
      </c>
    </row>
    <row r="353" spans="1:8" x14ac:dyDescent="0.25">
      <c r="A353" t="s">
        <v>1035</v>
      </c>
      <c r="B353" t="s">
        <v>1036</v>
      </c>
      <c r="C353" t="s">
        <v>1037</v>
      </c>
      <c r="D353">
        <v>0.8</v>
      </c>
      <c r="E353" t="s">
        <v>995</v>
      </c>
      <c r="F353" t="s">
        <v>8351</v>
      </c>
      <c r="G353" t="s">
        <v>5</v>
      </c>
      <c r="H353" t="str">
        <f>VLOOKUP(Table_Query_from_Meridian_v32[[#This Row],[COUNTRY_CODE_OF_ORIGIN]],Sheet2!A:C,3,FALSE)</f>
        <v xml:space="preserve">Finland </v>
      </c>
    </row>
    <row r="354" spans="1:8" x14ac:dyDescent="0.25">
      <c r="A354" t="s">
        <v>1038</v>
      </c>
      <c r="B354" t="s">
        <v>1039</v>
      </c>
      <c r="C354" t="s">
        <v>5</v>
      </c>
      <c r="D354">
        <v>0.3</v>
      </c>
      <c r="E354" t="s">
        <v>995</v>
      </c>
      <c r="F354" t="s">
        <v>8351</v>
      </c>
      <c r="G354" t="s">
        <v>5</v>
      </c>
      <c r="H354" t="str">
        <f>VLOOKUP(Table_Query_from_Meridian_v32[[#This Row],[COUNTRY_CODE_OF_ORIGIN]],Sheet2!A:C,3,FALSE)</f>
        <v xml:space="preserve">Finland </v>
      </c>
    </row>
    <row r="355" spans="1:8" x14ac:dyDescent="0.25">
      <c r="A355" t="s">
        <v>1040</v>
      </c>
      <c r="B355" t="s">
        <v>1041</v>
      </c>
      <c r="C355" t="s">
        <v>1042</v>
      </c>
      <c r="D355">
        <v>0.25</v>
      </c>
      <c r="E355" t="s">
        <v>13</v>
      </c>
      <c r="F355" t="s">
        <v>8352</v>
      </c>
      <c r="G355" t="s">
        <v>5</v>
      </c>
      <c r="H355" t="str">
        <f>VLOOKUP(Table_Query_from_Meridian_v32[[#This Row],[COUNTRY_CODE_OF_ORIGIN]],Sheet2!A:C,3,FALSE)</f>
        <v xml:space="preserve">China </v>
      </c>
    </row>
    <row r="356" spans="1:8" x14ac:dyDescent="0.25">
      <c r="A356" t="s">
        <v>1043</v>
      </c>
      <c r="B356" t="s">
        <v>1044</v>
      </c>
      <c r="C356" t="s">
        <v>1045</v>
      </c>
      <c r="D356">
        <v>0.18</v>
      </c>
      <c r="E356" t="s">
        <v>995</v>
      </c>
      <c r="F356" t="s">
        <v>8351</v>
      </c>
      <c r="G356" t="s">
        <v>5</v>
      </c>
      <c r="H356" t="str">
        <f>VLOOKUP(Table_Query_from_Meridian_v32[[#This Row],[COUNTRY_CODE_OF_ORIGIN]],Sheet2!A:C,3,FALSE)</f>
        <v xml:space="preserve">Finland </v>
      </c>
    </row>
    <row r="357" spans="1:8" x14ac:dyDescent="0.25">
      <c r="A357" t="s">
        <v>1046</v>
      </c>
      <c r="B357" t="s">
        <v>1047</v>
      </c>
      <c r="C357" t="s">
        <v>1048</v>
      </c>
      <c r="D357">
        <v>0.16</v>
      </c>
      <c r="E357" t="s">
        <v>995</v>
      </c>
      <c r="F357" t="s">
        <v>8351</v>
      </c>
      <c r="G357" t="s">
        <v>5</v>
      </c>
      <c r="H357" t="str">
        <f>VLOOKUP(Table_Query_from_Meridian_v32[[#This Row],[COUNTRY_CODE_OF_ORIGIN]],Sheet2!A:C,3,FALSE)</f>
        <v xml:space="preserve">Finland </v>
      </c>
    </row>
    <row r="358" spans="1:8" x14ac:dyDescent="0.25">
      <c r="A358" t="s">
        <v>1049</v>
      </c>
      <c r="B358" t="s">
        <v>1050</v>
      </c>
      <c r="C358" t="s">
        <v>1051</v>
      </c>
      <c r="D358">
        <v>0.15</v>
      </c>
      <c r="E358" t="s">
        <v>995</v>
      </c>
      <c r="F358" t="s">
        <v>8351</v>
      </c>
      <c r="G358" t="s">
        <v>5</v>
      </c>
      <c r="H358" t="str">
        <f>VLOOKUP(Table_Query_from_Meridian_v32[[#This Row],[COUNTRY_CODE_OF_ORIGIN]],Sheet2!A:C,3,FALSE)</f>
        <v xml:space="preserve">Finland </v>
      </c>
    </row>
    <row r="359" spans="1:8" x14ac:dyDescent="0.25">
      <c r="A359" t="s">
        <v>1052</v>
      </c>
      <c r="B359" t="s">
        <v>1053</v>
      </c>
      <c r="C359" t="s">
        <v>1054</v>
      </c>
      <c r="D359">
        <v>0.24</v>
      </c>
      <c r="E359" t="s">
        <v>995</v>
      </c>
      <c r="F359" t="s">
        <v>8351</v>
      </c>
      <c r="G359" t="s">
        <v>5</v>
      </c>
      <c r="H359" t="str">
        <f>VLOOKUP(Table_Query_from_Meridian_v32[[#This Row],[COUNTRY_CODE_OF_ORIGIN]],Sheet2!A:C,3,FALSE)</f>
        <v xml:space="preserve">Finland </v>
      </c>
    </row>
    <row r="360" spans="1:8" x14ac:dyDescent="0.25">
      <c r="A360" t="s">
        <v>1055</v>
      </c>
      <c r="B360" t="s">
        <v>1056</v>
      </c>
      <c r="C360" t="s">
        <v>1057</v>
      </c>
      <c r="D360">
        <v>0.32</v>
      </c>
      <c r="E360" t="s">
        <v>995</v>
      </c>
      <c r="F360" t="s">
        <v>8351</v>
      </c>
      <c r="G360" t="s">
        <v>5</v>
      </c>
      <c r="H360" t="str">
        <f>VLOOKUP(Table_Query_from_Meridian_v32[[#This Row],[COUNTRY_CODE_OF_ORIGIN]],Sheet2!A:C,3,FALSE)</f>
        <v xml:space="preserve">Finland </v>
      </c>
    </row>
    <row r="361" spans="1:8" x14ac:dyDescent="0.25">
      <c r="A361" t="s">
        <v>1058</v>
      </c>
      <c r="B361" t="s">
        <v>1059</v>
      </c>
      <c r="C361" t="s">
        <v>1060</v>
      </c>
      <c r="D361">
        <v>0.42</v>
      </c>
      <c r="E361" t="s">
        <v>995</v>
      </c>
      <c r="F361" t="s">
        <v>8351</v>
      </c>
      <c r="G361" t="s">
        <v>5</v>
      </c>
      <c r="H361" t="str">
        <f>VLOOKUP(Table_Query_from_Meridian_v32[[#This Row],[COUNTRY_CODE_OF_ORIGIN]],Sheet2!A:C,3,FALSE)</f>
        <v xml:space="preserve">Finland </v>
      </c>
    </row>
    <row r="362" spans="1:8" x14ac:dyDescent="0.25">
      <c r="A362" t="s">
        <v>1061</v>
      </c>
      <c r="B362" t="s">
        <v>1062</v>
      </c>
      <c r="C362" t="s">
        <v>1063</v>
      </c>
      <c r="D362">
        <v>0.5</v>
      </c>
      <c r="E362" t="s">
        <v>995</v>
      </c>
      <c r="F362" t="s">
        <v>8351</v>
      </c>
      <c r="G362" t="s">
        <v>5</v>
      </c>
      <c r="H362" t="str">
        <f>VLOOKUP(Table_Query_from_Meridian_v32[[#This Row],[COUNTRY_CODE_OF_ORIGIN]],Sheet2!A:C,3,FALSE)</f>
        <v xml:space="preserve">Finland </v>
      </c>
    </row>
    <row r="363" spans="1:8" x14ac:dyDescent="0.25">
      <c r="A363" t="s">
        <v>1064</v>
      </c>
      <c r="B363" t="s">
        <v>1065</v>
      </c>
      <c r="C363" t="s">
        <v>1066</v>
      </c>
      <c r="D363">
        <v>0.67</v>
      </c>
      <c r="E363" t="s">
        <v>995</v>
      </c>
      <c r="F363" t="s">
        <v>8351</v>
      </c>
      <c r="G363" t="s">
        <v>5</v>
      </c>
      <c r="H363" t="str">
        <f>VLOOKUP(Table_Query_from_Meridian_v32[[#This Row],[COUNTRY_CODE_OF_ORIGIN]],Sheet2!A:C,3,FALSE)</f>
        <v xml:space="preserve">Finland </v>
      </c>
    </row>
    <row r="364" spans="1:8" x14ac:dyDescent="0.25">
      <c r="A364" t="s">
        <v>1067</v>
      </c>
      <c r="B364" t="s">
        <v>1068</v>
      </c>
      <c r="C364" t="s">
        <v>1069</v>
      </c>
      <c r="D364">
        <v>0.24</v>
      </c>
      <c r="E364" t="s">
        <v>995</v>
      </c>
      <c r="F364" t="s">
        <v>8351</v>
      </c>
      <c r="G364" t="s">
        <v>5</v>
      </c>
      <c r="H364" t="str">
        <f>VLOOKUP(Table_Query_from_Meridian_v32[[#This Row],[COUNTRY_CODE_OF_ORIGIN]],Sheet2!A:C,3,FALSE)</f>
        <v xml:space="preserve">Finland </v>
      </c>
    </row>
    <row r="365" spans="1:8" x14ac:dyDescent="0.25">
      <c r="A365" t="s">
        <v>1070</v>
      </c>
      <c r="B365" t="s">
        <v>1071</v>
      </c>
      <c r="C365" t="s">
        <v>1072</v>
      </c>
      <c r="D365">
        <v>0.31</v>
      </c>
      <c r="E365" t="s">
        <v>995</v>
      </c>
      <c r="F365" t="s">
        <v>8351</v>
      </c>
      <c r="G365" t="s">
        <v>5</v>
      </c>
      <c r="H365" t="str">
        <f>VLOOKUP(Table_Query_from_Meridian_v32[[#This Row],[COUNTRY_CODE_OF_ORIGIN]],Sheet2!A:C,3,FALSE)</f>
        <v xml:space="preserve">Finland </v>
      </c>
    </row>
    <row r="366" spans="1:8" x14ac:dyDescent="0.25">
      <c r="A366" t="s">
        <v>1073</v>
      </c>
      <c r="B366" t="s">
        <v>1074</v>
      </c>
      <c r="C366" t="s">
        <v>1075</v>
      </c>
      <c r="D366">
        <v>0.36</v>
      </c>
      <c r="E366" t="s">
        <v>995</v>
      </c>
      <c r="F366" t="s">
        <v>8351</v>
      </c>
      <c r="G366" t="s">
        <v>5</v>
      </c>
      <c r="H366" t="str">
        <f>VLOOKUP(Table_Query_from_Meridian_v32[[#This Row],[COUNTRY_CODE_OF_ORIGIN]],Sheet2!A:C,3,FALSE)</f>
        <v xml:space="preserve">Finland </v>
      </c>
    </row>
    <row r="367" spans="1:8" x14ac:dyDescent="0.25">
      <c r="A367" t="s">
        <v>1076</v>
      </c>
      <c r="B367" t="s">
        <v>1077</v>
      </c>
      <c r="C367" t="s">
        <v>1078</v>
      </c>
      <c r="D367">
        <v>0.53</v>
      </c>
      <c r="E367" t="s">
        <v>995</v>
      </c>
      <c r="F367" t="s">
        <v>8351</v>
      </c>
      <c r="G367" t="s">
        <v>5</v>
      </c>
      <c r="H367" t="str">
        <f>VLOOKUP(Table_Query_from_Meridian_v32[[#This Row],[COUNTRY_CODE_OF_ORIGIN]],Sheet2!A:C,3,FALSE)</f>
        <v xml:space="preserve">Finland </v>
      </c>
    </row>
    <row r="368" spans="1:8" x14ac:dyDescent="0.25">
      <c r="A368" t="s">
        <v>1079</v>
      </c>
      <c r="B368" t="s">
        <v>1080</v>
      </c>
      <c r="C368" t="s">
        <v>1081</v>
      </c>
      <c r="D368">
        <v>0.61</v>
      </c>
      <c r="E368" t="s">
        <v>995</v>
      </c>
      <c r="F368" t="s">
        <v>8351</v>
      </c>
      <c r="G368" t="s">
        <v>5</v>
      </c>
      <c r="H368" t="str">
        <f>VLOOKUP(Table_Query_from_Meridian_v32[[#This Row],[COUNTRY_CODE_OF_ORIGIN]],Sheet2!A:C,3,FALSE)</f>
        <v xml:space="preserve">Finland </v>
      </c>
    </row>
    <row r="369" spans="1:8" x14ac:dyDescent="0.25">
      <c r="A369" t="s">
        <v>1082</v>
      </c>
      <c r="B369" t="s">
        <v>1083</v>
      </c>
      <c r="C369" t="s">
        <v>1084</v>
      </c>
      <c r="D369">
        <v>0.69</v>
      </c>
      <c r="E369" t="s">
        <v>995</v>
      </c>
      <c r="F369" t="s">
        <v>8351</v>
      </c>
      <c r="G369" t="s">
        <v>5</v>
      </c>
      <c r="H369" t="str">
        <f>VLOOKUP(Table_Query_from_Meridian_v32[[#This Row],[COUNTRY_CODE_OF_ORIGIN]],Sheet2!A:C,3,FALSE)</f>
        <v xml:space="preserve">Finland </v>
      </c>
    </row>
    <row r="370" spans="1:8" x14ac:dyDescent="0.25">
      <c r="A370" t="s">
        <v>1085</v>
      </c>
      <c r="B370" t="s">
        <v>1086</v>
      </c>
      <c r="C370" t="s">
        <v>29</v>
      </c>
      <c r="D370">
        <v>0.38</v>
      </c>
      <c r="E370" t="s">
        <v>6</v>
      </c>
      <c r="F370" t="s">
        <v>8353</v>
      </c>
      <c r="G370" t="s">
        <v>8310</v>
      </c>
      <c r="H370" t="str">
        <f>VLOOKUP(Table_Query_from_Meridian_v32[[#This Row],[COUNTRY_CODE_OF_ORIGIN]],Sheet2!A:C,3,FALSE)</f>
        <v xml:space="preserve">Great Britain (United Kingdom) </v>
      </c>
    </row>
    <row r="371" spans="1:8" x14ac:dyDescent="0.25">
      <c r="A371" t="s">
        <v>1087</v>
      </c>
      <c r="B371" t="s">
        <v>1088</v>
      </c>
      <c r="C371" t="s">
        <v>1089</v>
      </c>
      <c r="D371">
        <v>3.3</v>
      </c>
      <c r="E371" t="s">
        <v>13</v>
      </c>
      <c r="F371" t="s">
        <v>8354</v>
      </c>
      <c r="G371" t="s">
        <v>5</v>
      </c>
      <c r="H371" t="str">
        <f>VLOOKUP(Table_Query_from_Meridian_v32[[#This Row],[COUNTRY_CODE_OF_ORIGIN]],Sheet2!A:C,3,FALSE)</f>
        <v xml:space="preserve">China </v>
      </c>
    </row>
    <row r="372" spans="1:8" x14ac:dyDescent="0.25">
      <c r="A372" t="s">
        <v>1090</v>
      </c>
      <c r="B372" t="s">
        <v>1091</v>
      </c>
      <c r="C372" t="s">
        <v>1092</v>
      </c>
      <c r="D372">
        <v>5.4</v>
      </c>
      <c r="E372" t="s">
        <v>13</v>
      </c>
      <c r="F372" t="s">
        <v>8355</v>
      </c>
      <c r="G372" t="s">
        <v>5</v>
      </c>
      <c r="H372" t="str">
        <f>VLOOKUP(Table_Query_from_Meridian_v32[[#This Row],[COUNTRY_CODE_OF_ORIGIN]],Sheet2!A:C,3,FALSE)</f>
        <v xml:space="preserve">China </v>
      </c>
    </row>
    <row r="373" spans="1:8" x14ac:dyDescent="0.25">
      <c r="A373" t="s">
        <v>1093</v>
      </c>
      <c r="B373" t="s">
        <v>1094</v>
      </c>
      <c r="C373" t="s">
        <v>1095</v>
      </c>
      <c r="D373">
        <v>14.9</v>
      </c>
      <c r="E373" t="s">
        <v>13</v>
      </c>
      <c r="F373" t="s">
        <v>8354</v>
      </c>
      <c r="G373" t="s">
        <v>8356</v>
      </c>
      <c r="H373" t="str">
        <f>VLOOKUP(Table_Query_from_Meridian_v32[[#This Row],[COUNTRY_CODE_OF_ORIGIN]],Sheet2!A:C,3,FALSE)</f>
        <v xml:space="preserve">China </v>
      </c>
    </row>
    <row r="374" spans="1:8" x14ac:dyDescent="0.25">
      <c r="A374" t="s">
        <v>1096</v>
      </c>
      <c r="B374" t="s">
        <v>1097</v>
      </c>
      <c r="C374" t="s">
        <v>1098</v>
      </c>
      <c r="D374">
        <v>5.5</v>
      </c>
      <c r="E374" t="s">
        <v>13</v>
      </c>
      <c r="F374" t="s">
        <v>8354</v>
      </c>
      <c r="G374" t="s">
        <v>5</v>
      </c>
      <c r="H374" t="str">
        <f>VLOOKUP(Table_Query_from_Meridian_v32[[#This Row],[COUNTRY_CODE_OF_ORIGIN]],Sheet2!A:C,3,FALSE)</f>
        <v xml:space="preserve">China </v>
      </c>
    </row>
    <row r="375" spans="1:8" x14ac:dyDescent="0.25">
      <c r="A375" t="s">
        <v>1099</v>
      </c>
      <c r="B375" t="s">
        <v>1100</v>
      </c>
      <c r="C375" t="s">
        <v>1101</v>
      </c>
      <c r="D375">
        <v>8.4</v>
      </c>
      <c r="E375" t="s">
        <v>13</v>
      </c>
      <c r="F375" t="s">
        <v>8354</v>
      </c>
      <c r="G375" t="s">
        <v>8356</v>
      </c>
      <c r="H375" t="str">
        <f>VLOOKUP(Table_Query_from_Meridian_v32[[#This Row],[COUNTRY_CODE_OF_ORIGIN]],Sheet2!A:C,3,FALSE)</f>
        <v xml:space="preserve">China </v>
      </c>
    </row>
    <row r="376" spans="1:8" x14ac:dyDescent="0.25">
      <c r="A376" t="s">
        <v>1102</v>
      </c>
      <c r="B376" t="s">
        <v>1103</v>
      </c>
      <c r="C376" t="s">
        <v>1104</v>
      </c>
      <c r="D376">
        <v>7</v>
      </c>
      <c r="E376" t="s">
        <v>13</v>
      </c>
      <c r="F376" t="s">
        <v>8354</v>
      </c>
      <c r="G376" t="s">
        <v>8357</v>
      </c>
      <c r="H376" t="str">
        <f>VLOOKUP(Table_Query_from_Meridian_v32[[#This Row],[COUNTRY_CODE_OF_ORIGIN]],Sheet2!A:C,3,FALSE)</f>
        <v xml:space="preserve">China </v>
      </c>
    </row>
    <row r="377" spans="1:8" x14ac:dyDescent="0.25">
      <c r="A377" t="s">
        <v>1105</v>
      </c>
      <c r="B377" t="s">
        <v>1106</v>
      </c>
      <c r="C377" t="s">
        <v>1107</v>
      </c>
      <c r="D377">
        <v>6</v>
      </c>
      <c r="E377" t="s">
        <v>13</v>
      </c>
      <c r="F377" t="s">
        <v>8354</v>
      </c>
      <c r="G377" t="s">
        <v>5</v>
      </c>
      <c r="H377" t="str">
        <f>VLOOKUP(Table_Query_from_Meridian_v32[[#This Row],[COUNTRY_CODE_OF_ORIGIN]],Sheet2!A:C,3,FALSE)</f>
        <v xml:space="preserve">China </v>
      </c>
    </row>
    <row r="378" spans="1:8" x14ac:dyDescent="0.25">
      <c r="A378" t="s">
        <v>1108</v>
      </c>
      <c r="B378" t="s">
        <v>1109</v>
      </c>
      <c r="C378" t="s">
        <v>1110</v>
      </c>
      <c r="D378">
        <v>9.6999999999999993</v>
      </c>
      <c r="E378" t="s">
        <v>13</v>
      </c>
      <c r="F378" t="s">
        <v>8354</v>
      </c>
      <c r="G378" t="s">
        <v>5</v>
      </c>
      <c r="H378" t="str">
        <f>VLOOKUP(Table_Query_from_Meridian_v32[[#This Row],[COUNTRY_CODE_OF_ORIGIN]],Sheet2!A:C,3,FALSE)</f>
        <v xml:space="preserve">China </v>
      </c>
    </row>
    <row r="379" spans="1:8" x14ac:dyDescent="0.25">
      <c r="A379" t="s">
        <v>1111</v>
      </c>
      <c r="B379" t="s">
        <v>1112</v>
      </c>
      <c r="C379" t="s">
        <v>1113</v>
      </c>
      <c r="D379">
        <v>0.28000000000000003</v>
      </c>
      <c r="E379" t="s">
        <v>13</v>
      </c>
      <c r="F379" t="s">
        <v>8354</v>
      </c>
      <c r="G379" t="s">
        <v>5</v>
      </c>
      <c r="H379" t="str">
        <f>VLOOKUP(Table_Query_from_Meridian_v32[[#This Row],[COUNTRY_CODE_OF_ORIGIN]],Sheet2!A:C,3,FALSE)</f>
        <v xml:space="preserve">China </v>
      </c>
    </row>
    <row r="380" spans="1:8" x14ac:dyDescent="0.25">
      <c r="A380" t="s">
        <v>1114</v>
      </c>
      <c r="B380" t="s">
        <v>1115</v>
      </c>
      <c r="C380" t="s">
        <v>1116</v>
      </c>
      <c r="D380">
        <v>0.94</v>
      </c>
      <c r="E380" t="s">
        <v>13</v>
      </c>
      <c r="F380" t="s">
        <v>8354</v>
      </c>
      <c r="G380" t="s">
        <v>5</v>
      </c>
      <c r="H380" t="str">
        <f>VLOOKUP(Table_Query_from_Meridian_v32[[#This Row],[COUNTRY_CODE_OF_ORIGIN]],Sheet2!A:C,3,FALSE)</f>
        <v xml:space="preserve">China </v>
      </c>
    </row>
    <row r="381" spans="1:8" x14ac:dyDescent="0.25">
      <c r="A381" t="s">
        <v>1117</v>
      </c>
      <c r="B381" t="s">
        <v>1118</v>
      </c>
      <c r="C381" t="s">
        <v>1119</v>
      </c>
      <c r="D381">
        <v>0.52</v>
      </c>
      <c r="E381" t="s">
        <v>13</v>
      </c>
      <c r="F381" t="s">
        <v>8354</v>
      </c>
      <c r="G381" t="s">
        <v>5</v>
      </c>
      <c r="H381" t="str">
        <f>VLOOKUP(Table_Query_from_Meridian_v32[[#This Row],[COUNTRY_CODE_OF_ORIGIN]],Sheet2!A:C,3,FALSE)</f>
        <v xml:space="preserve">China </v>
      </c>
    </row>
    <row r="382" spans="1:8" x14ac:dyDescent="0.25">
      <c r="A382" t="s">
        <v>1120</v>
      </c>
      <c r="B382" t="s">
        <v>9042</v>
      </c>
      <c r="C382" t="s">
        <v>1121</v>
      </c>
      <c r="D382">
        <v>0.54</v>
      </c>
      <c r="E382" t="s">
        <v>13</v>
      </c>
      <c r="F382" t="s">
        <v>8354</v>
      </c>
      <c r="G382" t="s">
        <v>5</v>
      </c>
      <c r="H382" t="str">
        <f>VLOOKUP(Table_Query_from_Meridian_v32[[#This Row],[COUNTRY_CODE_OF_ORIGIN]],Sheet2!A:C,3,FALSE)</f>
        <v xml:space="preserve">China </v>
      </c>
    </row>
    <row r="383" spans="1:8" x14ac:dyDescent="0.25">
      <c r="A383" t="s">
        <v>1122</v>
      </c>
      <c r="B383" t="s">
        <v>1123</v>
      </c>
      <c r="C383" t="s">
        <v>1124</v>
      </c>
      <c r="D383">
        <v>1.17</v>
      </c>
      <c r="E383" t="s">
        <v>13</v>
      </c>
      <c r="F383" t="s">
        <v>8354</v>
      </c>
      <c r="G383" t="s">
        <v>5</v>
      </c>
      <c r="H383" t="str">
        <f>VLOOKUP(Table_Query_from_Meridian_v32[[#This Row],[COUNTRY_CODE_OF_ORIGIN]],Sheet2!A:C,3,FALSE)</f>
        <v xml:space="preserve">China </v>
      </c>
    </row>
    <row r="384" spans="1:8" x14ac:dyDescent="0.25">
      <c r="A384" t="s">
        <v>1125</v>
      </c>
      <c r="B384" t="s">
        <v>1126</v>
      </c>
      <c r="C384" t="s">
        <v>1127</v>
      </c>
      <c r="D384">
        <v>1.1399999999999999</v>
      </c>
      <c r="E384" t="s">
        <v>13</v>
      </c>
      <c r="F384" t="s">
        <v>6842</v>
      </c>
      <c r="G384" t="s">
        <v>5</v>
      </c>
      <c r="H384" t="str">
        <f>VLOOKUP(Table_Query_from_Meridian_v32[[#This Row],[COUNTRY_CODE_OF_ORIGIN]],Sheet2!A:C,3,FALSE)</f>
        <v xml:space="preserve">China </v>
      </c>
    </row>
    <row r="385" spans="1:8" x14ac:dyDescent="0.25">
      <c r="A385" t="s">
        <v>1128</v>
      </c>
      <c r="B385" t="s">
        <v>1129</v>
      </c>
      <c r="C385" t="s">
        <v>1130</v>
      </c>
      <c r="D385">
        <v>0.94</v>
      </c>
      <c r="E385" t="s">
        <v>13</v>
      </c>
      <c r="F385" t="s">
        <v>8358</v>
      </c>
      <c r="G385" t="s">
        <v>5</v>
      </c>
      <c r="H385" t="str">
        <f>VLOOKUP(Table_Query_from_Meridian_v32[[#This Row],[COUNTRY_CODE_OF_ORIGIN]],Sheet2!A:C,3,FALSE)</f>
        <v xml:space="preserve">China </v>
      </c>
    </row>
    <row r="386" spans="1:8" x14ac:dyDescent="0.25">
      <c r="A386" t="s">
        <v>1131</v>
      </c>
      <c r="B386" t="s">
        <v>1132</v>
      </c>
      <c r="C386" t="s">
        <v>1133</v>
      </c>
      <c r="D386">
        <v>0.94</v>
      </c>
      <c r="E386" t="s">
        <v>13</v>
      </c>
      <c r="F386" t="s">
        <v>8358</v>
      </c>
      <c r="G386" t="s">
        <v>5</v>
      </c>
      <c r="H386" t="str">
        <f>VLOOKUP(Table_Query_from_Meridian_v32[[#This Row],[COUNTRY_CODE_OF_ORIGIN]],Sheet2!A:C,3,FALSE)</f>
        <v xml:space="preserve">China </v>
      </c>
    </row>
    <row r="387" spans="1:8" x14ac:dyDescent="0.25">
      <c r="A387" t="s">
        <v>1134</v>
      </c>
      <c r="B387" t="s">
        <v>1135</v>
      </c>
      <c r="C387" t="s">
        <v>1136</v>
      </c>
      <c r="D387">
        <v>1.47</v>
      </c>
      <c r="E387" t="s">
        <v>13</v>
      </c>
      <c r="F387" t="s">
        <v>8358</v>
      </c>
      <c r="G387" t="s">
        <v>5</v>
      </c>
      <c r="H387" t="str">
        <f>VLOOKUP(Table_Query_from_Meridian_v32[[#This Row],[COUNTRY_CODE_OF_ORIGIN]],Sheet2!A:C,3,FALSE)</f>
        <v xml:space="preserve">China </v>
      </c>
    </row>
    <row r="388" spans="1:8" x14ac:dyDescent="0.25">
      <c r="A388" t="s">
        <v>1137</v>
      </c>
      <c r="B388" t="s">
        <v>1138</v>
      </c>
      <c r="C388" t="s">
        <v>5</v>
      </c>
      <c r="D388">
        <v>1.47</v>
      </c>
      <c r="E388" t="s">
        <v>13</v>
      </c>
      <c r="F388" t="s">
        <v>8358</v>
      </c>
      <c r="G388" t="s">
        <v>5</v>
      </c>
      <c r="H388" t="str">
        <f>VLOOKUP(Table_Query_from_Meridian_v32[[#This Row],[COUNTRY_CODE_OF_ORIGIN]],Sheet2!A:C,3,FALSE)</f>
        <v xml:space="preserve">China </v>
      </c>
    </row>
    <row r="389" spans="1:8" x14ac:dyDescent="0.25">
      <c r="A389" t="s">
        <v>1139</v>
      </c>
      <c r="B389" t="s">
        <v>1140</v>
      </c>
      <c r="C389" t="s">
        <v>1141</v>
      </c>
      <c r="D389">
        <v>1.3</v>
      </c>
      <c r="E389" t="s">
        <v>13</v>
      </c>
      <c r="F389" t="s">
        <v>8358</v>
      </c>
      <c r="G389" t="s">
        <v>5</v>
      </c>
      <c r="H389" t="str">
        <f>VLOOKUP(Table_Query_from_Meridian_v32[[#This Row],[COUNTRY_CODE_OF_ORIGIN]],Sheet2!A:C,3,FALSE)</f>
        <v xml:space="preserve">China </v>
      </c>
    </row>
    <row r="390" spans="1:8" x14ac:dyDescent="0.25">
      <c r="A390" t="s">
        <v>1142</v>
      </c>
      <c r="B390" t="s">
        <v>1143</v>
      </c>
      <c r="C390" t="s">
        <v>1144</v>
      </c>
      <c r="D390">
        <v>0.94</v>
      </c>
      <c r="E390" t="s">
        <v>13</v>
      </c>
      <c r="F390" t="s">
        <v>8358</v>
      </c>
      <c r="G390" t="s">
        <v>5</v>
      </c>
      <c r="H390" t="str">
        <f>VLOOKUP(Table_Query_from_Meridian_v32[[#This Row],[COUNTRY_CODE_OF_ORIGIN]],Sheet2!A:C,3,FALSE)</f>
        <v xml:space="preserve">China </v>
      </c>
    </row>
    <row r="391" spans="1:8" x14ac:dyDescent="0.25">
      <c r="A391" t="s">
        <v>1145</v>
      </c>
      <c r="B391" t="s">
        <v>1146</v>
      </c>
      <c r="C391" t="s">
        <v>1147</v>
      </c>
      <c r="D391">
        <v>0.94</v>
      </c>
      <c r="E391" t="s">
        <v>13</v>
      </c>
      <c r="F391" t="s">
        <v>8358</v>
      </c>
      <c r="G391" t="s">
        <v>8310</v>
      </c>
      <c r="H391" t="str">
        <f>VLOOKUP(Table_Query_from_Meridian_v32[[#This Row],[COUNTRY_CODE_OF_ORIGIN]],Sheet2!A:C,3,FALSE)</f>
        <v xml:space="preserve">China </v>
      </c>
    </row>
    <row r="392" spans="1:8" x14ac:dyDescent="0.25">
      <c r="A392" t="s">
        <v>1148</v>
      </c>
      <c r="B392" t="s">
        <v>1149</v>
      </c>
      <c r="C392" t="s">
        <v>1150</v>
      </c>
      <c r="D392">
        <v>1.47</v>
      </c>
      <c r="E392" t="s">
        <v>13</v>
      </c>
      <c r="F392" t="s">
        <v>8358</v>
      </c>
      <c r="G392" t="s">
        <v>5</v>
      </c>
      <c r="H392" t="str">
        <f>VLOOKUP(Table_Query_from_Meridian_v32[[#This Row],[COUNTRY_CODE_OF_ORIGIN]],Sheet2!A:C,3,FALSE)</f>
        <v xml:space="preserve">China </v>
      </c>
    </row>
    <row r="393" spans="1:8" x14ac:dyDescent="0.25">
      <c r="A393" t="s">
        <v>1151</v>
      </c>
      <c r="B393" t="s">
        <v>1152</v>
      </c>
      <c r="C393" t="s">
        <v>1153</v>
      </c>
      <c r="D393">
        <v>1.3</v>
      </c>
      <c r="E393" t="s">
        <v>13</v>
      </c>
      <c r="F393" t="s">
        <v>8358</v>
      </c>
      <c r="G393" t="s">
        <v>5</v>
      </c>
      <c r="H393" t="str">
        <f>VLOOKUP(Table_Query_from_Meridian_v32[[#This Row],[COUNTRY_CODE_OF_ORIGIN]],Sheet2!A:C,3,FALSE)</f>
        <v xml:space="preserve">China </v>
      </c>
    </row>
    <row r="394" spans="1:8" x14ac:dyDescent="0.25">
      <c r="A394" t="s">
        <v>1154</v>
      </c>
      <c r="B394" t="s">
        <v>1155</v>
      </c>
      <c r="C394" t="s">
        <v>1156</v>
      </c>
      <c r="D394">
        <v>0.27</v>
      </c>
      <c r="E394" t="s">
        <v>25</v>
      </c>
      <c r="F394" t="s">
        <v>8359</v>
      </c>
      <c r="G394" t="s">
        <v>5</v>
      </c>
      <c r="H394" t="str">
        <f>VLOOKUP(Table_Query_from_Meridian_v32[[#This Row],[COUNTRY_CODE_OF_ORIGIN]],Sheet2!A:C,3,FALSE)</f>
        <v xml:space="preserve">Sweden </v>
      </c>
    </row>
    <row r="395" spans="1:8" x14ac:dyDescent="0.25">
      <c r="A395" t="s">
        <v>1157</v>
      </c>
      <c r="B395" t="s">
        <v>1158</v>
      </c>
      <c r="C395" t="s">
        <v>1159</v>
      </c>
      <c r="D395">
        <v>7.0000000000000007E-2</v>
      </c>
      <c r="E395" t="s">
        <v>25</v>
      </c>
      <c r="F395" t="s">
        <v>8359</v>
      </c>
      <c r="G395" t="s">
        <v>5</v>
      </c>
      <c r="H395" t="str">
        <f>VLOOKUP(Table_Query_from_Meridian_v32[[#This Row],[COUNTRY_CODE_OF_ORIGIN]],Sheet2!A:C,3,FALSE)</f>
        <v xml:space="preserve">Sweden </v>
      </c>
    </row>
    <row r="396" spans="1:8" x14ac:dyDescent="0.25">
      <c r="A396" t="s">
        <v>1160</v>
      </c>
      <c r="B396" t="s">
        <v>1161</v>
      </c>
      <c r="C396" t="s">
        <v>1162</v>
      </c>
      <c r="D396">
        <v>0.06</v>
      </c>
      <c r="E396" t="s">
        <v>25</v>
      </c>
      <c r="F396" t="s">
        <v>8359</v>
      </c>
      <c r="G396" t="s">
        <v>5</v>
      </c>
      <c r="H396" t="str">
        <f>VLOOKUP(Table_Query_from_Meridian_v32[[#This Row],[COUNTRY_CODE_OF_ORIGIN]],Sheet2!A:C,3,FALSE)</f>
        <v xml:space="preserve">Sweden </v>
      </c>
    </row>
    <row r="397" spans="1:8" x14ac:dyDescent="0.25">
      <c r="A397" t="s">
        <v>1163</v>
      </c>
      <c r="B397" t="s">
        <v>1164</v>
      </c>
      <c r="C397" t="s">
        <v>1165</v>
      </c>
      <c r="D397">
        <v>0.64</v>
      </c>
      <c r="E397" t="s">
        <v>25</v>
      </c>
      <c r="F397" t="s">
        <v>8359</v>
      </c>
      <c r="G397" t="s">
        <v>5</v>
      </c>
      <c r="H397" t="str">
        <f>VLOOKUP(Table_Query_from_Meridian_v32[[#This Row],[COUNTRY_CODE_OF_ORIGIN]],Sheet2!A:C,3,FALSE)</f>
        <v xml:space="preserve">Sweden </v>
      </c>
    </row>
    <row r="398" spans="1:8" x14ac:dyDescent="0.25">
      <c r="A398" t="s">
        <v>1166</v>
      </c>
      <c r="B398" t="s">
        <v>1167</v>
      </c>
      <c r="C398" t="s">
        <v>1168</v>
      </c>
      <c r="D398">
        <v>0.02</v>
      </c>
      <c r="E398" t="s">
        <v>25</v>
      </c>
      <c r="F398" t="s">
        <v>8359</v>
      </c>
      <c r="G398" t="s">
        <v>5</v>
      </c>
      <c r="H398" t="str">
        <f>VLOOKUP(Table_Query_from_Meridian_v32[[#This Row],[COUNTRY_CODE_OF_ORIGIN]],Sheet2!A:C,3,FALSE)</f>
        <v xml:space="preserve">Sweden </v>
      </c>
    </row>
    <row r="399" spans="1:8" x14ac:dyDescent="0.25">
      <c r="A399" t="s">
        <v>1169</v>
      </c>
      <c r="B399" t="s">
        <v>1170</v>
      </c>
      <c r="C399" t="s">
        <v>1171</v>
      </c>
      <c r="D399">
        <v>0.02</v>
      </c>
      <c r="E399" t="s">
        <v>25</v>
      </c>
      <c r="F399" t="s">
        <v>8359</v>
      </c>
      <c r="G399" t="s">
        <v>5</v>
      </c>
      <c r="H399" t="str">
        <f>VLOOKUP(Table_Query_from_Meridian_v32[[#This Row],[COUNTRY_CODE_OF_ORIGIN]],Sheet2!A:C,3,FALSE)</f>
        <v xml:space="preserve">Sweden </v>
      </c>
    </row>
    <row r="400" spans="1:8" x14ac:dyDescent="0.25">
      <c r="A400" t="s">
        <v>1172</v>
      </c>
      <c r="B400" t="s">
        <v>1173</v>
      </c>
      <c r="C400" t="s">
        <v>1174</v>
      </c>
      <c r="D400">
        <v>0.04</v>
      </c>
      <c r="E400" t="s">
        <v>25</v>
      </c>
      <c r="F400" t="s">
        <v>8359</v>
      </c>
      <c r="G400" t="s">
        <v>5</v>
      </c>
      <c r="H400" t="str">
        <f>VLOOKUP(Table_Query_from_Meridian_v32[[#This Row],[COUNTRY_CODE_OF_ORIGIN]],Sheet2!A:C,3,FALSE)</f>
        <v xml:space="preserve">Sweden </v>
      </c>
    </row>
    <row r="401" spans="1:8" x14ac:dyDescent="0.25">
      <c r="A401" t="s">
        <v>1175</v>
      </c>
      <c r="B401" t="s">
        <v>1176</v>
      </c>
      <c r="C401" t="s">
        <v>1177</v>
      </c>
      <c r="D401">
        <v>0.03</v>
      </c>
      <c r="E401" t="s">
        <v>25</v>
      </c>
      <c r="F401" t="s">
        <v>8359</v>
      </c>
      <c r="G401" t="s">
        <v>5</v>
      </c>
      <c r="H401" t="str">
        <f>VLOOKUP(Table_Query_from_Meridian_v32[[#This Row],[COUNTRY_CODE_OF_ORIGIN]],Sheet2!A:C,3,FALSE)</f>
        <v xml:space="preserve">Sweden </v>
      </c>
    </row>
    <row r="402" spans="1:8" x14ac:dyDescent="0.25">
      <c r="A402" t="s">
        <v>1179</v>
      </c>
      <c r="B402" t="s">
        <v>1180</v>
      </c>
      <c r="C402" t="s">
        <v>1181</v>
      </c>
      <c r="D402">
        <v>0.28000000000000003</v>
      </c>
      <c r="E402" t="s">
        <v>1178</v>
      </c>
      <c r="F402" t="s">
        <v>8360</v>
      </c>
      <c r="G402" t="s">
        <v>8310</v>
      </c>
      <c r="H402" t="str">
        <f>VLOOKUP(Table_Query_from_Meridian_v32[[#This Row],[COUNTRY_CODE_OF_ORIGIN]],Sheet2!A:C,3,FALSE)</f>
        <v xml:space="preserve">Switzerland </v>
      </c>
    </row>
    <row r="403" spans="1:8" x14ac:dyDescent="0.25">
      <c r="A403" t="s">
        <v>1182</v>
      </c>
      <c r="B403" t="s">
        <v>1183</v>
      </c>
      <c r="C403" t="s">
        <v>1184</v>
      </c>
      <c r="D403">
        <v>0.28000000000000003</v>
      </c>
      <c r="E403" t="s">
        <v>1178</v>
      </c>
      <c r="F403" t="s">
        <v>8360</v>
      </c>
      <c r="G403" t="s">
        <v>8310</v>
      </c>
      <c r="H403" t="str">
        <f>VLOOKUP(Table_Query_from_Meridian_v32[[#This Row],[COUNTRY_CODE_OF_ORIGIN]],Sheet2!A:C,3,FALSE)</f>
        <v xml:space="preserve">Switzerland </v>
      </c>
    </row>
    <row r="404" spans="1:8" x14ac:dyDescent="0.25">
      <c r="A404" t="s">
        <v>1185</v>
      </c>
      <c r="B404" t="s">
        <v>1186</v>
      </c>
      <c r="C404" t="s">
        <v>1187</v>
      </c>
      <c r="D404">
        <v>0.02</v>
      </c>
      <c r="E404" t="s">
        <v>1178</v>
      </c>
      <c r="F404" t="s">
        <v>8361</v>
      </c>
      <c r="G404" t="s">
        <v>8310</v>
      </c>
      <c r="H404" t="str">
        <f>VLOOKUP(Table_Query_from_Meridian_v32[[#This Row],[COUNTRY_CODE_OF_ORIGIN]],Sheet2!A:C,3,FALSE)</f>
        <v xml:space="preserve">Switzerland </v>
      </c>
    </row>
    <row r="405" spans="1:8" x14ac:dyDescent="0.25">
      <c r="A405" t="s">
        <v>1188</v>
      </c>
      <c r="B405" t="s">
        <v>1189</v>
      </c>
      <c r="C405" t="s">
        <v>1190</v>
      </c>
      <c r="D405">
        <v>0.61</v>
      </c>
      <c r="E405" t="s">
        <v>13</v>
      </c>
      <c r="F405" t="s">
        <v>8359</v>
      </c>
      <c r="G405" t="s">
        <v>8310</v>
      </c>
      <c r="H405" t="str">
        <f>VLOOKUP(Table_Query_from_Meridian_v32[[#This Row],[COUNTRY_CODE_OF_ORIGIN]],Sheet2!A:C,3,FALSE)</f>
        <v xml:space="preserve">China </v>
      </c>
    </row>
    <row r="406" spans="1:8" x14ac:dyDescent="0.25">
      <c r="A406" t="s">
        <v>1191</v>
      </c>
      <c r="B406" t="s">
        <v>1192</v>
      </c>
      <c r="C406" t="s">
        <v>1193</v>
      </c>
      <c r="D406">
        <v>1</v>
      </c>
      <c r="E406" t="s">
        <v>13</v>
      </c>
      <c r="F406" t="s">
        <v>8359</v>
      </c>
      <c r="G406" t="s">
        <v>8310</v>
      </c>
      <c r="H406" t="str">
        <f>VLOOKUP(Table_Query_from_Meridian_v32[[#This Row],[COUNTRY_CODE_OF_ORIGIN]],Sheet2!A:C,3,FALSE)</f>
        <v xml:space="preserve">China </v>
      </c>
    </row>
    <row r="407" spans="1:8" x14ac:dyDescent="0.25">
      <c r="A407" t="s">
        <v>1194</v>
      </c>
      <c r="B407" t="s">
        <v>1195</v>
      </c>
      <c r="C407" t="s">
        <v>1196</v>
      </c>
      <c r="D407">
        <v>1.33</v>
      </c>
      <c r="E407" t="s">
        <v>13</v>
      </c>
      <c r="F407" t="s">
        <v>8362</v>
      </c>
      <c r="G407" t="s">
        <v>8310</v>
      </c>
      <c r="H407" t="str">
        <f>VLOOKUP(Table_Query_from_Meridian_v32[[#This Row],[COUNTRY_CODE_OF_ORIGIN]],Sheet2!A:C,3,FALSE)</f>
        <v xml:space="preserve">China </v>
      </c>
    </row>
    <row r="408" spans="1:8" x14ac:dyDescent="0.25">
      <c r="A408" t="s">
        <v>1197</v>
      </c>
      <c r="B408" t="s">
        <v>1198</v>
      </c>
      <c r="C408" t="s">
        <v>1199</v>
      </c>
      <c r="D408">
        <v>1.2</v>
      </c>
      <c r="E408" t="s">
        <v>13</v>
      </c>
      <c r="F408" t="s">
        <v>8362</v>
      </c>
      <c r="G408" t="s">
        <v>8310</v>
      </c>
      <c r="H408" t="str">
        <f>VLOOKUP(Table_Query_from_Meridian_v32[[#This Row],[COUNTRY_CODE_OF_ORIGIN]],Sheet2!A:C,3,FALSE)</f>
        <v xml:space="preserve">China </v>
      </c>
    </row>
    <row r="409" spans="1:8" x14ac:dyDescent="0.25">
      <c r="A409" t="s">
        <v>1200</v>
      </c>
      <c r="B409" t="s">
        <v>1201</v>
      </c>
      <c r="C409" t="s">
        <v>1202</v>
      </c>
      <c r="D409">
        <v>0.68</v>
      </c>
      <c r="E409" t="s">
        <v>13</v>
      </c>
      <c r="F409" t="s">
        <v>8362</v>
      </c>
      <c r="G409" t="s">
        <v>8310</v>
      </c>
      <c r="H409" t="str">
        <f>VLOOKUP(Table_Query_from_Meridian_v32[[#This Row],[COUNTRY_CODE_OF_ORIGIN]],Sheet2!A:C,3,FALSE)</f>
        <v xml:space="preserve">China </v>
      </c>
    </row>
    <row r="410" spans="1:8" x14ac:dyDescent="0.25">
      <c r="A410" t="s">
        <v>1203</v>
      </c>
      <c r="B410" t="s">
        <v>1204</v>
      </c>
      <c r="C410" t="s">
        <v>1205</v>
      </c>
      <c r="D410">
        <v>2.48</v>
      </c>
      <c r="E410" t="s">
        <v>13</v>
      </c>
      <c r="F410" t="s">
        <v>8362</v>
      </c>
      <c r="G410" t="s">
        <v>8310</v>
      </c>
      <c r="H410" t="str">
        <f>VLOOKUP(Table_Query_from_Meridian_v32[[#This Row],[COUNTRY_CODE_OF_ORIGIN]],Sheet2!A:C,3,FALSE)</f>
        <v xml:space="preserve">China </v>
      </c>
    </row>
    <row r="411" spans="1:8" x14ac:dyDescent="0.25">
      <c r="A411" t="s">
        <v>1206</v>
      </c>
      <c r="B411" t="s">
        <v>1207</v>
      </c>
      <c r="C411" t="s">
        <v>1205</v>
      </c>
      <c r="D411">
        <v>2.48</v>
      </c>
      <c r="E411" t="s">
        <v>13</v>
      </c>
      <c r="F411" t="s">
        <v>8362</v>
      </c>
      <c r="G411" t="s">
        <v>8310</v>
      </c>
      <c r="H411" t="str">
        <f>VLOOKUP(Table_Query_from_Meridian_v32[[#This Row],[COUNTRY_CODE_OF_ORIGIN]],Sheet2!A:C,3,FALSE)</f>
        <v xml:space="preserve">China </v>
      </c>
    </row>
    <row r="412" spans="1:8" x14ac:dyDescent="0.25">
      <c r="A412" t="s">
        <v>1208</v>
      </c>
      <c r="B412" t="s">
        <v>1209</v>
      </c>
      <c r="C412" t="s">
        <v>1210</v>
      </c>
      <c r="D412">
        <v>1.1599999999999999</v>
      </c>
      <c r="E412" t="s">
        <v>13</v>
      </c>
      <c r="F412" t="s">
        <v>8363</v>
      </c>
      <c r="G412" t="s">
        <v>8310</v>
      </c>
      <c r="H412" t="str">
        <f>VLOOKUP(Table_Query_from_Meridian_v32[[#This Row],[COUNTRY_CODE_OF_ORIGIN]],Sheet2!A:C,3,FALSE)</f>
        <v xml:space="preserve">China </v>
      </c>
    </row>
    <row r="413" spans="1:8" x14ac:dyDescent="0.25">
      <c r="A413" t="s">
        <v>1211</v>
      </c>
      <c r="B413" t="s">
        <v>1212</v>
      </c>
      <c r="C413" t="s">
        <v>1213</v>
      </c>
      <c r="D413">
        <v>1.1599999999999999</v>
      </c>
      <c r="E413" t="s">
        <v>13</v>
      </c>
      <c r="F413" t="s">
        <v>8363</v>
      </c>
      <c r="G413" t="s">
        <v>8364</v>
      </c>
      <c r="H413" t="str">
        <f>VLOOKUP(Table_Query_from_Meridian_v32[[#This Row],[COUNTRY_CODE_OF_ORIGIN]],Sheet2!A:C,3,FALSE)</f>
        <v xml:space="preserve">China </v>
      </c>
    </row>
    <row r="414" spans="1:8" x14ac:dyDescent="0.25">
      <c r="A414" t="s">
        <v>1214</v>
      </c>
      <c r="B414" t="s">
        <v>8995</v>
      </c>
      <c r="C414" t="s">
        <v>1215</v>
      </c>
      <c r="D414">
        <v>2.33</v>
      </c>
      <c r="E414" t="s">
        <v>13</v>
      </c>
      <c r="F414" t="s">
        <v>8362</v>
      </c>
      <c r="G414" t="s">
        <v>8310</v>
      </c>
      <c r="H414" t="str">
        <f>VLOOKUP(Table_Query_from_Meridian_v32[[#This Row],[COUNTRY_CODE_OF_ORIGIN]],Sheet2!A:C,3,FALSE)</f>
        <v xml:space="preserve">China </v>
      </c>
    </row>
    <row r="415" spans="1:8" x14ac:dyDescent="0.25">
      <c r="A415" t="s">
        <v>1216</v>
      </c>
      <c r="B415" t="s">
        <v>8996</v>
      </c>
      <c r="C415" t="s">
        <v>1217</v>
      </c>
      <c r="D415">
        <v>2.35</v>
      </c>
      <c r="E415" t="s">
        <v>13</v>
      </c>
      <c r="F415" t="s">
        <v>8362</v>
      </c>
      <c r="G415" t="s">
        <v>8310</v>
      </c>
      <c r="H415" t="str">
        <f>VLOOKUP(Table_Query_from_Meridian_v32[[#This Row],[COUNTRY_CODE_OF_ORIGIN]],Sheet2!A:C,3,FALSE)</f>
        <v xml:space="preserve">China </v>
      </c>
    </row>
    <row r="416" spans="1:8" x14ac:dyDescent="0.25">
      <c r="A416" t="s">
        <v>1218</v>
      </c>
      <c r="B416" t="s">
        <v>8997</v>
      </c>
      <c r="C416" t="s">
        <v>1219</v>
      </c>
      <c r="D416">
        <v>5.89</v>
      </c>
      <c r="E416" t="s">
        <v>13</v>
      </c>
      <c r="F416" t="s">
        <v>8362</v>
      </c>
      <c r="G416" t="s">
        <v>8310</v>
      </c>
      <c r="H416" t="str">
        <f>VLOOKUP(Table_Query_from_Meridian_v32[[#This Row],[COUNTRY_CODE_OF_ORIGIN]],Sheet2!A:C,3,FALSE)</f>
        <v xml:space="preserve">China </v>
      </c>
    </row>
    <row r="417" spans="1:8" x14ac:dyDescent="0.25">
      <c r="A417" t="s">
        <v>1220</v>
      </c>
      <c r="B417" t="s">
        <v>1221</v>
      </c>
      <c r="C417" t="s">
        <v>1219</v>
      </c>
      <c r="D417">
        <v>2.3199999999999998</v>
      </c>
      <c r="E417" t="s">
        <v>13</v>
      </c>
      <c r="F417" t="s">
        <v>8362</v>
      </c>
      <c r="G417" t="s">
        <v>8310</v>
      </c>
      <c r="H417" t="str">
        <f>VLOOKUP(Table_Query_from_Meridian_v32[[#This Row],[COUNTRY_CODE_OF_ORIGIN]],Sheet2!A:C,3,FALSE)</f>
        <v xml:space="preserve">China </v>
      </c>
    </row>
    <row r="418" spans="1:8" x14ac:dyDescent="0.25">
      <c r="A418" t="s">
        <v>9032</v>
      </c>
      <c r="B418" t="s">
        <v>9033</v>
      </c>
      <c r="C418" t="s">
        <v>9034</v>
      </c>
      <c r="D418">
        <v>0</v>
      </c>
      <c r="E418" t="s">
        <v>13</v>
      </c>
      <c r="F418" t="s">
        <v>9035</v>
      </c>
      <c r="G418" t="s">
        <v>8310</v>
      </c>
      <c r="H418" t="str">
        <f>VLOOKUP(Table_Query_from_Meridian_v32[[#This Row],[COUNTRY_CODE_OF_ORIGIN]],Sheet2!A:C,3,FALSE)</f>
        <v xml:space="preserve">China </v>
      </c>
    </row>
    <row r="419" spans="1:8" x14ac:dyDescent="0.25">
      <c r="A419" t="s">
        <v>1222</v>
      </c>
      <c r="B419" t="s">
        <v>1223</v>
      </c>
      <c r="C419" t="s">
        <v>1224</v>
      </c>
      <c r="D419">
        <v>0.83</v>
      </c>
      <c r="E419" t="s">
        <v>17</v>
      </c>
      <c r="F419" t="s">
        <v>8366</v>
      </c>
      <c r="G419" t="s">
        <v>5</v>
      </c>
      <c r="H419" t="str">
        <f>VLOOKUP(Table_Query_from_Meridian_v32[[#This Row],[COUNTRY_CODE_OF_ORIGIN]],Sheet2!A:C,3,FALSE)</f>
        <v>Taiwan (Former Formosa)</v>
      </c>
    </row>
    <row r="420" spans="1:8" x14ac:dyDescent="0.25">
      <c r="A420" t="s">
        <v>1225</v>
      </c>
      <c r="B420" t="s">
        <v>1226</v>
      </c>
      <c r="C420" t="s">
        <v>1227</v>
      </c>
      <c r="D420">
        <v>0.83</v>
      </c>
      <c r="E420" t="s">
        <v>17</v>
      </c>
      <c r="F420" t="s">
        <v>8366</v>
      </c>
      <c r="G420" t="s">
        <v>5</v>
      </c>
      <c r="H420" t="str">
        <f>VLOOKUP(Table_Query_from_Meridian_v32[[#This Row],[COUNTRY_CODE_OF_ORIGIN]],Sheet2!A:C,3,FALSE)</f>
        <v>Taiwan (Former Formosa)</v>
      </c>
    </row>
    <row r="421" spans="1:8" x14ac:dyDescent="0.25">
      <c r="A421" t="s">
        <v>1228</v>
      </c>
      <c r="B421" t="s">
        <v>1229</v>
      </c>
      <c r="C421" t="s">
        <v>1230</v>
      </c>
      <c r="D421">
        <v>0.83</v>
      </c>
      <c r="E421" t="s">
        <v>17</v>
      </c>
      <c r="F421" t="s">
        <v>8367</v>
      </c>
      <c r="G421" t="s">
        <v>5</v>
      </c>
      <c r="H421" t="str">
        <f>VLOOKUP(Table_Query_from_Meridian_v32[[#This Row],[COUNTRY_CODE_OF_ORIGIN]],Sheet2!A:C,3,FALSE)</f>
        <v>Taiwan (Former Formosa)</v>
      </c>
    </row>
    <row r="422" spans="1:8" x14ac:dyDescent="0.25">
      <c r="A422" t="s">
        <v>1231</v>
      </c>
      <c r="B422" t="s">
        <v>1232</v>
      </c>
      <c r="C422" t="s">
        <v>1233</v>
      </c>
      <c r="D422">
        <v>0.83</v>
      </c>
      <c r="E422" t="s">
        <v>17</v>
      </c>
      <c r="F422" t="s">
        <v>8368</v>
      </c>
      <c r="G422" t="s">
        <v>5</v>
      </c>
      <c r="H422" t="str">
        <f>VLOOKUP(Table_Query_from_Meridian_v32[[#This Row],[COUNTRY_CODE_OF_ORIGIN]],Sheet2!A:C,3,FALSE)</f>
        <v>Taiwan (Former Formosa)</v>
      </c>
    </row>
    <row r="423" spans="1:8" x14ac:dyDescent="0.25">
      <c r="A423" t="s">
        <v>1234</v>
      </c>
      <c r="B423" t="s">
        <v>1235</v>
      </c>
      <c r="C423" t="s">
        <v>1236</v>
      </c>
      <c r="D423">
        <v>0.83</v>
      </c>
      <c r="E423" t="s">
        <v>17</v>
      </c>
      <c r="F423" t="s">
        <v>8366</v>
      </c>
      <c r="G423" t="s">
        <v>8310</v>
      </c>
      <c r="H423" t="str">
        <f>VLOOKUP(Table_Query_from_Meridian_v32[[#This Row],[COUNTRY_CODE_OF_ORIGIN]],Sheet2!A:C,3,FALSE)</f>
        <v>Taiwan (Former Formosa)</v>
      </c>
    </row>
    <row r="424" spans="1:8" x14ac:dyDescent="0.25">
      <c r="A424" t="s">
        <v>1237</v>
      </c>
      <c r="B424" t="s">
        <v>1238</v>
      </c>
      <c r="C424" t="s">
        <v>1239</v>
      </c>
      <c r="D424">
        <v>0.81</v>
      </c>
      <c r="E424" t="s">
        <v>17</v>
      </c>
      <c r="F424" t="s">
        <v>8366</v>
      </c>
      <c r="G424" t="s">
        <v>8310</v>
      </c>
      <c r="H424" t="str">
        <f>VLOOKUP(Table_Query_from_Meridian_v32[[#This Row],[COUNTRY_CODE_OF_ORIGIN]],Sheet2!A:C,3,FALSE)</f>
        <v>Taiwan (Former Formosa)</v>
      </c>
    </row>
    <row r="425" spans="1:8" x14ac:dyDescent="0.25">
      <c r="A425" t="s">
        <v>1240</v>
      </c>
      <c r="B425" t="s">
        <v>1241</v>
      </c>
      <c r="C425" t="s">
        <v>1242</v>
      </c>
      <c r="D425">
        <v>0.81</v>
      </c>
      <c r="E425" t="s">
        <v>17</v>
      </c>
      <c r="F425" t="s">
        <v>8368</v>
      </c>
      <c r="G425" t="s">
        <v>5</v>
      </c>
      <c r="H425" t="str">
        <f>VLOOKUP(Table_Query_from_Meridian_v32[[#This Row],[COUNTRY_CODE_OF_ORIGIN]],Sheet2!A:C,3,FALSE)</f>
        <v>Taiwan (Former Formosa)</v>
      </c>
    </row>
    <row r="426" spans="1:8" x14ac:dyDescent="0.25">
      <c r="A426" t="s">
        <v>1243</v>
      </c>
      <c r="B426" t="s">
        <v>1244</v>
      </c>
      <c r="C426" t="s">
        <v>1245</v>
      </c>
      <c r="D426">
        <v>0.81</v>
      </c>
      <c r="E426" t="s">
        <v>17</v>
      </c>
      <c r="F426" t="s">
        <v>8369</v>
      </c>
      <c r="G426" t="s">
        <v>8310</v>
      </c>
      <c r="H426" t="str">
        <f>VLOOKUP(Table_Query_from_Meridian_v32[[#This Row],[COUNTRY_CODE_OF_ORIGIN]],Sheet2!A:C,3,FALSE)</f>
        <v>Taiwan (Former Formosa)</v>
      </c>
    </row>
    <row r="427" spans="1:8" x14ac:dyDescent="0.25">
      <c r="A427" t="s">
        <v>1246</v>
      </c>
      <c r="B427" t="s">
        <v>1247</v>
      </c>
      <c r="C427" t="s">
        <v>1248</v>
      </c>
      <c r="D427">
        <v>2</v>
      </c>
      <c r="E427" t="s">
        <v>17</v>
      </c>
      <c r="F427" t="s">
        <v>9006</v>
      </c>
      <c r="G427" t="s">
        <v>8338</v>
      </c>
      <c r="H427" t="str">
        <f>VLOOKUP(Table_Query_from_Meridian_v32[[#This Row],[COUNTRY_CODE_OF_ORIGIN]],Sheet2!A:C,3,FALSE)</f>
        <v>Taiwan (Former Formosa)</v>
      </c>
    </row>
    <row r="428" spans="1:8" x14ac:dyDescent="0.25">
      <c r="A428" t="s">
        <v>1249</v>
      </c>
      <c r="B428" t="s">
        <v>1250</v>
      </c>
      <c r="C428" t="s">
        <v>1251</v>
      </c>
      <c r="D428">
        <v>2.2000000000000002</v>
      </c>
      <c r="E428" t="s">
        <v>17</v>
      </c>
      <c r="F428" t="s">
        <v>8366</v>
      </c>
      <c r="G428" t="s">
        <v>8310</v>
      </c>
      <c r="H428" t="str">
        <f>VLOOKUP(Table_Query_from_Meridian_v32[[#This Row],[COUNTRY_CODE_OF_ORIGIN]],Sheet2!A:C,3,FALSE)</f>
        <v>Taiwan (Former Formosa)</v>
      </c>
    </row>
    <row r="429" spans="1:8" x14ac:dyDescent="0.25">
      <c r="A429" t="s">
        <v>1252</v>
      </c>
      <c r="B429" t="s">
        <v>1253</v>
      </c>
      <c r="C429" t="s">
        <v>1254</v>
      </c>
      <c r="D429">
        <v>0.81</v>
      </c>
      <c r="E429" t="s">
        <v>17</v>
      </c>
      <c r="F429" t="s">
        <v>8366</v>
      </c>
      <c r="G429" t="s">
        <v>5</v>
      </c>
      <c r="H429" t="str">
        <f>VLOOKUP(Table_Query_from_Meridian_v32[[#This Row],[COUNTRY_CODE_OF_ORIGIN]],Sheet2!A:C,3,FALSE)</f>
        <v>Taiwan (Former Formosa)</v>
      </c>
    </row>
    <row r="430" spans="1:8" x14ac:dyDescent="0.25">
      <c r="A430" t="s">
        <v>1255</v>
      </c>
      <c r="B430" t="s">
        <v>9007</v>
      </c>
      <c r="C430" t="s">
        <v>1256</v>
      </c>
      <c r="D430">
        <v>0.84</v>
      </c>
      <c r="E430" t="s">
        <v>17</v>
      </c>
      <c r="F430" t="s">
        <v>8367</v>
      </c>
      <c r="G430" t="s">
        <v>5</v>
      </c>
      <c r="H430" t="str">
        <f>VLOOKUP(Table_Query_from_Meridian_v32[[#This Row],[COUNTRY_CODE_OF_ORIGIN]],Sheet2!A:C,3,FALSE)</f>
        <v>Taiwan (Former Formosa)</v>
      </c>
    </row>
    <row r="431" spans="1:8" x14ac:dyDescent="0.25">
      <c r="A431" t="s">
        <v>1257</v>
      </c>
      <c r="B431" t="s">
        <v>1258</v>
      </c>
      <c r="C431" t="s">
        <v>1259</v>
      </c>
      <c r="D431">
        <v>0.81</v>
      </c>
      <c r="E431" t="s">
        <v>17</v>
      </c>
      <c r="F431" t="s">
        <v>8366</v>
      </c>
      <c r="G431" t="s">
        <v>5</v>
      </c>
      <c r="H431" t="str">
        <f>VLOOKUP(Table_Query_from_Meridian_v32[[#This Row],[COUNTRY_CODE_OF_ORIGIN]],Sheet2!A:C,3,FALSE)</f>
        <v>Taiwan (Former Formosa)</v>
      </c>
    </row>
    <row r="432" spans="1:8" x14ac:dyDescent="0.25">
      <c r="A432" t="s">
        <v>1260</v>
      </c>
      <c r="B432" t="s">
        <v>1261</v>
      </c>
      <c r="C432" t="s">
        <v>1262</v>
      </c>
      <c r="D432">
        <v>0.81</v>
      </c>
      <c r="E432" t="s">
        <v>17</v>
      </c>
      <c r="F432" t="s">
        <v>8366</v>
      </c>
      <c r="G432" t="s">
        <v>5</v>
      </c>
      <c r="H432" t="str">
        <f>VLOOKUP(Table_Query_from_Meridian_v32[[#This Row],[COUNTRY_CODE_OF_ORIGIN]],Sheet2!A:C,3,FALSE)</f>
        <v>Taiwan (Former Formosa)</v>
      </c>
    </row>
    <row r="433" spans="1:8" x14ac:dyDescent="0.25">
      <c r="A433" t="s">
        <v>1263</v>
      </c>
      <c r="B433" t="s">
        <v>1264</v>
      </c>
      <c r="C433" t="s">
        <v>1265</v>
      </c>
      <c r="D433">
        <v>0.81</v>
      </c>
      <c r="E433" t="s">
        <v>17</v>
      </c>
      <c r="F433" t="s">
        <v>8367</v>
      </c>
      <c r="G433" t="s">
        <v>5</v>
      </c>
      <c r="H433" t="str">
        <f>VLOOKUP(Table_Query_from_Meridian_v32[[#This Row],[COUNTRY_CODE_OF_ORIGIN]],Sheet2!A:C,3,FALSE)</f>
        <v>Taiwan (Former Formosa)</v>
      </c>
    </row>
    <row r="434" spans="1:8" x14ac:dyDescent="0.25">
      <c r="A434" t="s">
        <v>1266</v>
      </c>
      <c r="B434" t="s">
        <v>1267</v>
      </c>
      <c r="C434" t="s">
        <v>1268</v>
      </c>
      <c r="D434">
        <v>0.81</v>
      </c>
      <c r="E434" t="s">
        <v>17</v>
      </c>
      <c r="F434" t="s">
        <v>8368</v>
      </c>
      <c r="G434" t="s">
        <v>5</v>
      </c>
      <c r="H434" t="str">
        <f>VLOOKUP(Table_Query_from_Meridian_v32[[#This Row],[COUNTRY_CODE_OF_ORIGIN]],Sheet2!A:C,3,FALSE)</f>
        <v>Taiwan (Former Formosa)</v>
      </c>
    </row>
    <row r="435" spans="1:8" x14ac:dyDescent="0.25">
      <c r="A435" t="s">
        <v>1269</v>
      </c>
      <c r="B435" t="s">
        <v>1270</v>
      </c>
      <c r="C435" t="s">
        <v>1271</v>
      </c>
      <c r="D435">
        <v>0.96</v>
      </c>
      <c r="E435" t="s">
        <v>17</v>
      </c>
      <c r="F435" t="s">
        <v>8366</v>
      </c>
      <c r="G435" t="s">
        <v>5</v>
      </c>
      <c r="H435" t="str">
        <f>VLOOKUP(Table_Query_from_Meridian_v32[[#This Row],[COUNTRY_CODE_OF_ORIGIN]],Sheet2!A:C,3,FALSE)</f>
        <v>Taiwan (Former Formosa)</v>
      </c>
    </row>
    <row r="436" spans="1:8" x14ac:dyDescent="0.25">
      <c r="A436" t="s">
        <v>1272</v>
      </c>
      <c r="B436" t="s">
        <v>1273</v>
      </c>
      <c r="C436" t="s">
        <v>1274</v>
      </c>
      <c r="D436">
        <v>1.53</v>
      </c>
      <c r="E436" t="s">
        <v>17</v>
      </c>
      <c r="F436" t="s">
        <v>8366</v>
      </c>
      <c r="G436" t="s">
        <v>5</v>
      </c>
      <c r="H436" t="str">
        <f>VLOOKUP(Table_Query_from_Meridian_v32[[#This Row],[COUNTRY_CODE_OF_ORIGIN]],Sheet2!A:C,3,FALSE)</f>
        <v>Taiwan (Former Formosa)</v>
      </c>
    </row>
    <row r="437" spans="1:8" x14ac:dyDescent="0.25">
      <c r="A437" t="s">
        <v>1275</v>
      </c>
      <c r="B437" t="s">
        <v>1276</v>
      </c>
      <c r="C437" t="s">
        <v>1277</v>
      </c>
      <c r="D437">
        <v>2.2599999999999998</v>
      </c>
      <c r="E437" t="s">
        <v>17</v>
      </c>
      <c r="F437" t="s">
        <v>8366</v>
      </c>
      <c r="G437" t="s">
        <v>5</v>
      </c>
      <c r="H437" t="str">
        <f>VLOOKUP(Table_Query_from_Meridian_v32[[#This Row],[COUNTRY_CODE_OF_ORIGIN]],Sheet2!A:C,3,FALSE)</f>
        <v>Taiwan (Former Formosa)</v>
      </c>
    </row>
    <row r="438" spans="1:8" x14ac:dyDescent="0.25">
      <c r="A438" t="s">
        <v>1278</v>
      </c>
      <c r="B438" t="s">
        <v>1279</v>
      </c>
      <c r="C438" t="s">
        <v>1280</v>
      </c>
      <c r="D438">
        <v>0.99</v>
      </c>
      <c r="E438" t="s">
        <v>17</v>
      </c>
      <c r="F438" t="s">
        <v>8369</v>
      </c>
      <c r="G438" t="s">
        <v>8310</v>
      </c>
      <c r="H438" t="str">
        <f>VLOOKUP(Table_Query_from_Meridian_v32[[#This Row],[COUNTRY_CODE_OF_ORIGIN]],Sheet2!A:C,3,FALSE)</f>
        <v>Taiwan (Former Formosa)</v>
      </c>
    </row>
    <row r="439" spans="1:8" x14ac:dyDescent="0.25">
      <c r="A439" t="s">
        <v>1281</v>
      </c>
      <c r="B439" t="s">
        <v>1282</v>
      </c>
      <c r="C439" t="s">
        <v>1283</v>
      </c>
      <c r="D439">
        <v>1.53</v>
      </c>
      <c r="E439" t="s">
        <v>17</v>
      </c>
      <c r="F439" t="s">
        <v>8369</v>
      </c>
      <c r="G439" t="s">
        <v>8310</v>
      </c>
      <c r="H439" t="str">
        <f>VLOOKUP(Table_Query_from_Meridian_v32[[#This Row],[COUNTRY_CODE_OF_ORIGIN]],Sheet2!A:C,3,FALSE)</f>
        <v>Taiwan (Former Formosa)</v>
      </c>
    </row>
    <row r="440" spans="1:8" x14ac:dyDescent="0.25">
      <c r="A440" t="s">
        <v>1284</v>
      </c>
      <c r="B440" t="s">
        <v>1285</v>
      </c>
      <c r="C440" t="s">
        <v>1286</v>
      </c>
      <c r="D440">
        <v>2</v>
      </c>
      <c r="E440" t="s">
        <v>17</v>
      </c>
      <c r="F440" t="s">
        <v>8369</v>
      </c>
      <c r="G440" t="s">
        <v>8310</v>
      </c>
      <c r="H440" t="str">
        <f>VLOOKUP(Table_Query_from_Meridian_v32[[#This Row],[COUNTRY_CODE_OF_ORIGIN]],Sheet2!A:C,3,FALSE)</f>
        <v>Taiwan (Former Formosa)</v>
      </c>
    </row>
    <row r="441" spans="1:8" x14ac:dyDescent="0.25">
      <c r="A441" t="s">
        <v>1287</v>
      </c>
      <c r="B441" t="s">
        <v>1288</v>
      </c>
      <c r="C441" t="s">
        <v>1289</v>
      </c>
      <c r="D441">
        <v>0.97</v>
      </c>
      <c r="E441" t="s">
        <v>17</v>
      </c>
      <c r="F441" t="s">
        <v>8366</v>
      </c>
      <c r="G441" t="s">
        <v>8310</v>
      </c>
      <c r="H441" t="str">
        <f>VLOOKUP(Table_Query_from_Meridian_v32[[#This Row],[COUNTRY_CODE_OF_ORIGIN]],Sheet2!A:C,3,FALSE)</f>
        <v>Taiwan (Former Formosa)</v>
      </c>
    </row>
    <row r="442" spans="1:8" x14ac:dyDescent="0.25">
      <c r="A442" t="s">
        <v>1290</v>
      </c>
      <c r="B442" t="s">
        <v>1291</v>
      </c>
      <c r="C442" t="s">
        <v>1292</v>
      </c>
      <c r="D442">
        <v>1.53</v>
      </c>
      <c r="E442" t="s">
        <v>17</v>
      </c>
      <c r="F442" t="s">
        <v>8366</v>
      </c>
      <c r="G442" t="s">
        <v>5</v>
      </c>
      <c r="H442" t="str">
        <f>VLOOKUP(Table_Query_from_Meridian_v32[[#This Row],[COUNTRY_CODE_OF_ORIGIN]],Sheet2!A:C,3,FALSE)</f>
        <v>Taiwan (Former Formosa)</v>
      </c>
    </row>
    <row r="443" spans="1:8" x14ac:dyDescent="0.25">
      <c r="A443" t="s">
        <v>1293</v>
      </c>
      <c r="B443" t="s">
        <v>1294</v>
      </c>
      <c r="C443" t="s">
        <v>1295</v>
      </c>
      <c r="D443">
        <v>2</v>
      </c>
      <c r="E443" t="s">
        <v>17</v>
      </c>
      <c r="F443" t="s">
        <v>8366</v>
      </c>
      <c r="G443" t="s">
        <v>5</v>
      </c>
      <c r="H443" t="str">
        <f>VLOOKUP(Table_Query_from_Meridian_v32[[#This Row],[COUNTRY_CODE_OF_ORIGIN]],Sheet2!A:C,3,FALSE)</f>
        <v>Taiwan (Former Formosa)</v>
      </c>
    </row>
    <row r="444" spans="1:8" x14ac:dyDescent="0.25">
      <c r="A444" t="s">
        <v>1296</v>
      </c>
      <c r="B444" t="s">
        <v>1297</v>
      </c>
      <c r="C444" t="s">
        <v>1298</v>
      </c>
      <c r="D444">
        <v>3</v>
      </c>
      <c r="E444" t="s">
        <v>17</v>
      </c>
      <c r="F444" t="s">
        <v>8370</v>
      </c>
      <c r="G444" t="s">
        <v>5</v>
      </c>
      <c r="H444" t="str">
        <f>VLOOKUP(Table_Query_from_Meridian_v32[[#This Row],[COUNTRY_CODE_OF_ORIGIN]],Sheet2!A:C,3,FALSE)</f>
        <v>Taiwan (Former Formosa)</v>
      </c>
    </row>
    <row r="445" spans="1:8" x14ac:dyDescent="0.25">
      <c r="A445" t="s">
        <v>1299</v>
      </c>
      <c r="B445" t="s">
        <v>1300</v>
      </c>
      <c r="C445" t="s">
        <v>5</v>
      </c>
      <c r="D445">
        <v>2.7</v>
      </c>
      <c r="E445" t="s">
        <v>305</v>
      </c>
      <c r="F445" t="s">
        <v>8371</v>
      </c>
      <c r="G445" t="s">
        <v>5</v>
      </c>
      <c r="H445" t="str">
        <f>VLOOKUP(Table_Query_from_Meridian_v32[[#This Row],[COUNTRY_CODE_OF_ORIGIN]],Sheet2!A:C,3,FALSE)</f>
        <v xml:space="preserve">Canada </v>
      </c>
    </row>
    <row r="446" spans="1:8" x14ac:dyDescent="0.25">
      <c r="A446" t="s">
        <v>1301</v>
      </c>
      <c r="B446" t="s">
        <v>1302</v>
      </c>
      <c r="C446" t="s">
        <v>1303</v>
      </c>
      <c r="D446">
        <v>0.64</v>
      </c>
      <c r="E446" t="s">
        <v>305</v>
      </c>
      <c r="F446" t="s">
        <v>8372</v>
      </c>
      <c r="G446" t="s">
        <v>8306</v>
      </c>
      <c r="H446" t="str">
        <f>VLOOKUP(Table_Query_from_Meridian_v32[[#This Row],[COUNTRY_CODE_OF_ORIGIN]],Sheet2!A:C,3,FALSE)</f>
        <v xml:space="preserve">Canada </v>
      </c>
    </row>
    <row r="447" spans="1:8" x14ac:dyDescent="0.25">
      <c r="A447" t="s">
        <v>1304</v>
      </c>
      <c r="B447" t="s">
        <v>1305</v>
      </c>
      <c r="C447" t="s">
        <v>1306</v>
      </c>
      <c r="D447">
        <v>0.64</v>
      </c>
      <c r="E447" t="s">
        <v>305</v>
      </c>
      <c r="F447" t="s">
        <v>8372</v>
      </c>
      <c r="G447" t="s">
        <v>8306</v>
      </c>
      <c r="H447" t="str">
        <f>VLOOKUP(Table_Query_from_Meridian_v32[[#This Row],[COUNTRY_CODE_OF_ORIGIN]],Sheet2!A:C,3,FALSE)</f>
        <v xml:space="preserve">Canada </v>
      </c>
    </row>
    <row r="448" spans="1:8" x14ac:dyDescent="0.25">
      <c r="A448" t="s">
        <v>1307</v>
      </c>
      <c r="B448" t="s">
        <v>1308</v>
      </c>
      <c r="C448" t="s">
        <v>1309</v>
      </c>
      <c r="D448">
        <v>0.04</v>
      </c>
      <c r="E448" t="s">
        <v>305</v>
      </c>
      <c r="F448" t="s">
        <v>8373</v>
      </c>
      <c r="G448" t="s">
        <v>8306</v>
      </c>
      <c r="H448" t="str">
        <f>VLOOKUP(Table_Query_from_Meridian_v32[[#This Row],[COUNTRY_CODE_OF_ORIGIN]],Sheet2!A:C,3,FALSE)</f>
        <v xml:space="preserve">Canada </v>
      </c>
    </row>
    <row r="449" spans="1:8" x14ac:dyDescent="0.25">
      <c r="A449" t="s">
        <v>1310</v>
      </c>
      <c r="B449" t="s">
        <v>1311</v>
      </c>
      <c r="C449" t="s">
        <v>1312</v>
      </c>
      <c r="D449">
        <v>0.04</v>
      </c>
      <c r="E449" t="s">
        <v>305</v>
      </c>
      <c r="F449" t="s">
        <v>8373</v>
      </c>
      <c r="G449" t="s">
        <v>8306</v>
      </c>
      <c r="H449" t="str">
        <f>VLOOKUP(Table_Query_from_Meridian_v32[[#This Row],[COUNTRY_CODE_OF_ORIGIN]],Sheet2!A:C,3,FALSE)</f>
        <v xml:space="preserve">Canada </v>
      </c>
    </row>
    <row r="450" spans="1:8" x14ac:dyDescent="0.25">
      <c r="A450" t="s">
        <v>1313</v>
      </c>
      <c r="B450" t="s">
        <v>1314</v>
      </c>
      <c r="C450" t="s">
        <v>1315</v>
      </c>
      <c r="D450">
        <v>0.69</v>
      </c>
      <c r="E450" t="s">
        <v>305</v>
      </c>
      <c r="F450" t="s">
        <v>8372</v>
      </c>
      <c r="G450" t="s">
        <v>8306</v>
      </c>
      <c r="H450" t="str">
        <f>VLOOKUP(Table_Query_from_Meridian_v32[[#This Row],[COUNTRY_CODE_OF_ORIGIN]],Sheet2!A:C,3,FALSE)</f>
        <v xml:space="preserve">Canada </v>
      </c>
    </row>
    <row r="451" spans="1:8" x14ac:dyDescent="0.25">
      <c r="A451" t="s">
        <v>1316</v>
      </c>
      <c r="B451" t="s">
        <v>1317</v>
      </c>
      <c r="C451" t="s">
        <v>1318</v>
      </c>
      <c r="D451">
        <v>0.73</v>
      </c>
      <c r="E451" t="s">
        <v>305</v>
      </c>
      <c r="F451" t="s">
        <v>8372</v>
      </c>
      <c r="G451" t="s">
        <v>8306</v>
      </c>
      <c r="H451" t="str">
        <f>VLOOKUP(Table_Query_from_Meridian_v32[[#This Row],[COUNTRY_CODE_OF_ORIGIN]],Sheet2!A:C,3,FALSE)</f>
        <v xml:space="preserve">Canada </v>
      </c>
    </row>
    <row r="452" spans="1:8" x14ac:dyDescent="0.25">
      <c r="A452" t="s">
        <v>1319</v>
      </c>
      <c r="B452" t="s">
        <v>1320</v>
      </c>
      <c r="C452" t="s">
        <v>1321</v>
      </c>
      <c r="D452">
        <v>0.92</v>
      </c>
      <c r="E452" t="s">
        <v>305</v>
      </c>
      <c r="F452" t="s">
        <v>8372</v>
      </c>
      <c r="G452" t="s">
        <v>8306</v>
      </c>
      <c r="H452" t="str">
        <f>VLOOKUP(Table_Query_from_Meridian_v32[[#This Row],[COUNTRY_CODE_OF_ORIGIN]],Sheet2!A:C,3,FALSE)</f>
        <v xml:space="preserve">Canada </v>
      </c>
    </row>
    <row r="453" spans="1:8" x14ac:dyDescent="0.25">
      <c r="A453" t="s">
        <v>1322</v>
      </c>
      <c r="B453" t="s">
        <v>1323</v>
      </c>
      <c r="C453" t="s">
        <v>1324</v>
      </c>
      <c r="D453">
        <v>1.3</v>
      </c>
      <c r="E453" t="s">
        <v>305</v>
      </c>
      <c r="F453" t="s">
        <v>8372</v>
      </c>
      <c r="G453" t="s">
        <v>8306</v>
      </c>
      <c r="H453" t="str">
        <f>VLOOKUP(Table_Query_from_Meridian_v32[[#This Row],[COUNTRY_CODE_OF_ORIGIN]],Sheet2!A:C,3,FALSE)</f>
        <v xml:space="preserve">Canada </v>
      </c>
    </row>
    <row r="454" spans="1:8" x14ac:dyDescent="0.25">
      <c r="A454" t="s">
        <v>1325</v>
      </c>
      <c r="B454" t="s">
        <v>1326</v>
      </c>
      <c r="C454" t="s">
        <v>1327</v>
      </c>
      <c r="D454">
        <v>1.27</v>
      </c>
      <c r="E454" t="s">
        <v>305</v>
      </c>
      <c r="F454" t="s">
        <v>8372</v>
      </c>
      <c r="G454" t="s">
        <v>8306</v>
      </c>
      <c r="H454" t="str">
        <f>VLOOKUP(Table_Query_from_Meridian_v32[[#This Row],[COUNTRY_CODE_OF_ORIGIN]],Sheet2!A:C,3,FALSE)</f>
        <v xml:space="preserve">Canada </v>
      </c>
    </row>
    <row r="455" spans="1:8" x14ac:dyDescent="0.25">
      <c r="A455" t="s">
        <v>1328</v>
      </c>
      <c r="B455" t="s">
        <v>1329</v>
      </c>
      <c r="C455" t="s">
        <v>1330</v>
      </c>
      <c r="D455">
        <v>0.69</v>
      </c>
      <c r="E455" t="s">
        <v>305</v>
      </c>
      <c r="F455" t="s">
        <v>8372</v>
      </c>
      <c r="G455" t="s">
        <v>8306</v>
      </c>
      <c r="H455" t="str">
        <f>VLOOKUP(Table_Query_from_Meridian_v32[[#This Row],[COUNTRY_CODE_OF_ORIGIN]],Sheet2!A:C,3,FALSE)</f>
        <v xml:space="preserve">Canada </v>
      </c>
    </row>
    <row r="456" spans="1:8" x14ac:dyDescent="0.25">
      <c r="A456" t="s">
        <v>1331</v>
      </c>
      <c r="B456" t="s">
        <v>1332</v>
      </c>
      <c r="C456" t="s">
        <v>1333</v>
      </c>
      <c r="D456">
        <v>0.69</v>
      </c>
      <c r="E456" t="s">
        <v>305</v>
      </c>
      <c r="F456" t="s">
        <v>8372</v>
      </c>
      <c r="G456" t="s">
        <v>8306</v>
      </c>
      <c r="H456" t="str">
        <f>VLOOKUP(Table_Query_from_Meridian_v32[[#This Row],[COUNTRY_CODE_OF_ORIGIN]],Sheet2!A:C,3,FALSE)</f>
        <v xml:space="preserve">Canada </v>
      </c>
    </row>
    <row r="457" spans="1:8" x14ac:dyDescent="0.25">
      <c r="A457" t="s">
        <v>1334</v>
      </c>
      <c r="B457" t="s">
        <v>1335</v>
      </c>
      <c r="C457" t="s">
        <v>1336</v>
      </c>
      <c r="D457">
        <v>1.41</v>
      </c>
      <c r="E457" t="s">
        <v>305</v>
      </c>
      <c r="F457" t="s">
        <v>8371</v>
      </c>
      <c r="G457" t="s">
        <v>5</v>
      </c>
      <c r="H457" t="str">
        <f>VLOOKUP(Table_Query_from_Meridian_v32[[#This Row],[COUNTRY_CODE_OF_ORIGIN]],Sheet2!A:C,3,FALSE)</f>
        <v xml:space="preserve">Canada </v>
      </c>
    </row>
    <row r="458" spans="1:8" x14ac:dyDescent="0.25">
      <c r="A458" t="s">
        <v>1337</v>
      </c>
      <c r="B458" t="s">
        <v>1338</v>
      </c>
      <c r="C458" t="s">
        <v>1339</v>
      </c>
      <c r="D458">
        <v>0.14000000000000001</v>
      </c>
      <c r="E458" t="s">
        <v>217</v>
      </c>
      <c r="F458" t="s">
        <v>8374</v>
      </c>
      <c r="G458" t="s">
        <v>8306</v>
      </c>
      <c r="H458" t="str">
        <f>VLOOKUP(Table_Query_from_Meridian_v32[[#This Row],[COUNTRY_CODE_OF_ORIGIN]],Sheet2!A:C,3,FALSE)</f>
        <v xml:space="preserve">United States </v>
      </c>
    </row>
    <row r="459" spans="1:8" x14ac:dyDescent="0.25">
      <c r="A459" t="s">
        <v>1340</v>
      </c>
      <c r="B459" t="s">
        <v>1341</v>
      </c>
      <c r="C459" t="s">
        <v>1342</v>
      </c>
      <c r="D459">
        <v>0.14000000000000001</v>
      </c>
      <c r="E459" t="s">
        <v>217</v>
      </c>
      <c r="F459" t="s">
        <v>8374</v>
      </c>
      <c r="G459" t="s">
        <v>8306</v>
      </c>
      <c r="H459" t="str">
        <f>VLOOKUP(Table_Query_from_Meridian_v32[[#This Row],[COUNTRY_CODE_OF_ORIGIN]],Sheet2!A:C,3,FALSE)</f>
        <v xml:space="preserve">United States </v>
      </c>
    </row>
    <row r="460" spans="1:8" x14ac:dyDescent="0.25">
      <c r="A460" t="s">
        <v>1343</v>
      </c>
      <c r="B460" t="s">
        <v>1344</v>
      </c>
      <c r="C460" t="s">
        <v>1345</v>
      </c>
      <c r="D460">
        <v>0.9</v>
      </c>
      <c r="E460" t="s">
        <v>13</v>
      </c>
      <c r="F460" t="s">
        <v>8375</v>
      </c>
      <c r="G460" t="s">
        <v>8310</v>
      </c>
      <c r="H460" t="str">
        <f>VLOOKUP(Table_Query_from_Meridian_v32[[#This Row],[COUNTRY_CODE_OF_ORIGIN]],Sheet2!A:C,3,FALSE)</f>
        <v xml:space="preserve">China </v>
      </c>
    </row>
    <row r="461" spans="1:8" x14ac:dyDescent="0.25">
      <c r="A461" t="s">
        <v>1346</v>
      </c>
      <c r="B461" t="s">
        <v>1347</v>
      </c>
      <c r="C461" t="s">
        <v>1348</v>
      </c>
      <c r="D461">
        <v>1.4</v>
      </c>
      <c r="E461" t="s">
        <v>13</v>
      </c>
      <c r="F461" t="s">
        <v>8375</v>
      </c>
      <c r="G461" t="s">
        <v>8310</v>
      </c>
      <c r="H461" t="str">
        <f>VLOOKUP(Table_Query_from_Meridian_v32[[#This Row],[COUNTRY_CODE_OF_ORIGIN]],Sheet2!A:C,3,FALSE)</f>
        <v xml:space="preserve">China </v>
      </c>
    </row>
    <row r="462" spans="1:8" x14ac:dyDescent="0.25">
      <c r="A462" t="s">
        <v>1349</v>
      </c>
      <c r="B462" t="s">
        <v>1350</v>
      </c>
      <c r="C462" t="s">
        <v>1351</v>
      </c>
      <c r="D462">
        <v>1</v>
      </c>
      <c r="E462" t="s">
        <v>13</v>
      </c>
      <c r="F462" t="s">
        <v>8375</v>
      </c>
      <c r="G462" t="s">
        <v>8310</v>
      </c>
      <c r="H462" t="str">
        <f>VLOOKUP(Table_Query_from_Meridian_v32[[#This Row],[COUNTRY_CODE_OF_ORIGIN]],Sheet2!A:C,3,FALSE)</f>
        <v xml:space="preserve">China </v>
      </c>
    </row>
    <row r="463" spans="1:8" x14ac:dyDescent="0.25">
      <c r="A463" t="s">
        <v>1352</v>
      </c>
      <c r="B463" t="s">
        <v>1353</v>
      </c>
      <c r="C463" t="s">
        <v>1354</v>
      </c>
      <c r="D463">
        <v>0.05</v>
      </c>
      <c r="E463" t="s">
        <v>13</v>
      </c>
      <c r="F463" t="s">
        <v>8376</v>
      </c>
      <c r="G463" t="s">
        <v>8306</v>
      </c>
      <c r="H463" t="str">
        <f>VLOOKUP(Table_Query_from_Meridian_v32[[#This Row],[COUNTRY_CODE_OF_ORIGIN]],Sheet2!A:C,3,FALSE)</f>
        <v xml:space="preserve">China </v>
      </c>
    </row>
    <row r="464" spans="1:8" x14ac:dyDescent="0.25">
      <c r="A464" t="s">
        <v>1355</v>
      </c>
      <c r="B464" t="s">
        <v>1356</v>
      </c>
      <c r="C464" t="s">
        <v>1357</v>
      </c>
      <c r="D464">
        <v>0.74</v>
      </c>
      <c r="E464" t="s">
        <v>13</v>
      </c>
      <c r="F464" t="s">
        <v>8377</v>
      </c>
      <c r="G464" t="s">
        <v>5</v>
      </c>
      <c r="H464" t="str">
        <f>VLOOKUP(Table_Query_from_Meridian_v32[[#This Row],[COUNTRY_CODE_OF_ORIGIN]],Sheet2!A:C,3,FALSE)</f>
        <v xml:space="preserve">China </v>
      </c>
    </row>
    <row r="465" spans="1:8" x14ac:dyDescent="0.25">
      <c r="A465" t="s">
        <v>1358</v>
      </c>
      <c r="B465" t="s">
        <v>1359</v>
      </c>
      <c r="C465" t="s">
        <v>1360</v>
      </c>
      <c r="D465">
        <v>0.32</v>
      </c>
      <c r="E465" t="s">
        <v>13</v>
      </c>
      <c r="F465" t="s">
        <v>8378</v>
      </c>
      <c r="G465" t="s">
        <v>5</v>
      </c>
      <c r="H465" t="str">
        <f>VLOOKUP(Table_Query_from_Meridian_v32[[#This Row],[COUNTRY_CODE_OF_ORIGIN]],Sheet2!A:C,3,FALSE)</f>
        <v xml:space="preserve">China </v>
      </c>
    </row>
    <row r="466" spans="1:8" x14ac:dyDescent="0.25">
      <c r="A466" t="s">
        <v>1361</v>
      </c>
      <c r="B466" t="s">
        <v>1362</v>
      </c>
      <c r="C466" t="s">
        <v>1363</v>
      </c>
      <c r="D466">
        <v>0.09</v>
      </c>
      <c r="E466" t="s">
        <v>13</v>
      </c>
      <c r="F466" t="s">
        <v>8377</v>
      </c>
      <c r="G466" t="s">
        <v>5</v>
      </c>
      <c r="H466" t="str">
        <f>VLOOKUP(Table_Query_from_Meridian_v32[[#This Row],[COUNTRY_CODE_OF_ORIGIN]],Sheet2!A:C,3,FALSE)</f>
        <v xml:space="preserve">China </v>
      </c>
    </row>
    <row r="467" spans="1:8" x14ac:dyDescent="0.25">
      <c r="A467" t="s">
        <v>1364</v>
      </c>
      <c r="B467" t="s">
        <v>1365</v>
      </c>
      <c r="C467" t="s">
        <v>1366</v>
      </c>
      <c r="D467">
        <v>0.22</v>
      </c>
      <c r="E467" t="s">
        <v>13</v>
      </c>
      <c r="F467" t="s">
        <v>8378</v>
      </c>
      <c r="G467" t="s">
        <v>5</v>
      </c>
      <c r="H467" t="str">
        <f>VLOOKUP(Table_Query_from_Meridian_v32[[#This Row],[COUNTRY_CODE_OF_ORIGIN]],Sheet2!A:C,3,FALSE)</f>
        <v xml:space="preserve">China </v>
      </c>
    </row>
    <row r="468" spans="1:8" x14ac:dyDescent="0.25">
      <c r="A468" t="s">
        <v>1367</v>
      </c>
      <c r="B468" t="s">
        <v>1368</v>
      </c>
      <c r="C468" t="s">
        <v>1369</v>
      </c>
      <c r="D468">
        <v>0.13</v>
      </c>
      <c r="E468" t="s">
        <v>13</v>
      </c>
      <c r="F468" t="s">
        <v>6344</v>
      </c>
      <c r="G468" t="s">
        <v>5</v>
      </c>
      <c r="H468" t="str">
        <f>VLOOKUP(Table_Query_from_Meridian_v32[[#This Row],[COUNTRY_CODE_OF_ORIGIN]],Sheet2!A:C,3,FALSE)</f>
        <v xml:space="preserve">China </v>
      </c>
    </row>
    <row r="469" spans="1:8" x14ac:dyDescent="0.25">
      <c r="A469" t="s">
        <v>1370</v>
      </c>
      <c r="B469" t="s">
        <v>1371</v>
      </c>
      <c r="C469" t="s">
        <v>1372</v>
      </c>
      <c r="D469">
        <v>0.14000000000000001</v>
      </c>
      <c r="E469" t="s">
        <v>13</v>
      </c>
      <c r="F469" t="s">
        <v>6344</v>
      </c>
      <c r="G469" t="s">
        <v>5</v>
      </c>
      <c r="H469" t="str">
        <f>VLOOKUP(Table_Query_from_Meridian_v32[[#This Row],[COUNTRY_CODE_OF_ORIGIN]],Sheet2!A:C,3,FALSE)</f>
        <v xml:space="preserve">China </v>
      </c>
    </row>
    <row r="470" spans="1:8" x14ac:dyDescent="0.25">
      <c r="A470" t="s">
        <v>1373</v>
      </c>
      <c r="B470" t="s">
        <v>1374</v>
      </c>
      <c r="C470" t="s">
        <v>1375</v>
      </c>
      <c r="D470">
        <v>0.12</v>
      </c>
      <c r="E470" t="s">
        <v>13</v>
      </c>
      <c r="F470" t="s">
        <v>6344</v>
      </c>
      <c r="G470" t="s">
        <v>5</v>
      </c>
      <c r="H470" t="str">
        <f>VLOOKUP(Table_Query_from_Meridian_v32[[#This Row],[COUNTRY_CODE_OF_ORIGIN]],Sheet2!A:C,3,FALSE)</f>
        <v xml:space="preserve">China </v>
      </c>
    </row>
    <row r="471" spans="1:8" x14ac:dyDescent="0.25">
      <c r="A471" t="s">
        <v>1376</v>
      </c>
      <c r="B471" t="s">
        <v>1377</v>
      </c>
      <c r="C471" t="s">
        <v>1378</v>
      </c>
      <c r="D471">
        <v>0.7</v>
      </c>
      <c r="E471" t="s">
        <v>13</v>
      </c>
      <c r="F471" t="s">
        <v>6344</v>
      </c>
      <c r="G471" t="s">
        <v>5</v>
      </c>
      <c r="H471" t="str">
        <f>VLOOKUP(Table_Query_from_Meridian_v32[[#This Row],[COUNTRY_CODE_OF_ORIGIN]],Sheet2!A:C,3,FALSE)</f>
        <v xml:space="preserve">China </v>
      </c>
    </row>
    <row r="472" spans="1:8" x14ac:dyDescent="0.25">
      <c r="A472" t="s">
        <v>1379</v>
      </c>
      <c r="B472" t="s">
        <v>1380</v>
      </c>
      <c r="C472" t="s">
        <v>1381</v>
      </c>
      <c r="D472">
        <v>0.14000000000000001</v>
      </c>
      <c r="E472" t="s">
        <v>13</v>
      </c>
      <c r="F472" t="s">
        <v>6344</v>
      </c>
      <c r="G472" t="s">
        <v>5</v>
      </c>
      <c r="H472" t="str">
        <f>VLOOKUP(Table_Query_from_Meridian_v32[[#This Row],[COUNTRY_CODE_OF_ORIGIN]],Sheet2!A:C,3,FALSE)</f>
        <v xml:space="preserve">China </v>
      </c>
    </row>
    <row r="473" spans="1:8" x14ac:dyDescent="0.25">
      <c r="A473" t="s">
        <v>1382</v>
      </c>
      <c r="B473" t="s">
        <v>1383</v>
      </c>
      <c r="C473" t="s">
        <v>1384</v>
      </c>
      <c r="D473">
        <v>0.65</v>
      </c>
      <c r="E473" t="s">
        <v>13</v>
      </c>
      <c r="F473" t="s">
        <v>6344</v>
      </c>
      <c r="G473" t="s">
        <v>5</v>
      </c>
      <c r="H473" t="str">
        <f>VLOOKUP(Table_Query_from_Meridian_v32[[#This Row],[COUNTRY_CODE_OF_ORIGIN]],Sheet2!A:C,3,FALSE)</f>
        <v xml:space="preserve">China </v>
      </c>
    </row>
    <row r="474" spans="1:8" x14ac:dyDescent="0.25">
      <c r="A474" t="s">
        <v>1385</v>
      </c>
      <c r="B474" t="s">
        <v>1386</v>
      </c>
      <c r="C474" t="s">
        <v>1387</v>
      </c>
      <c r="D474">
        <v>1.0900000000000001</v>
      </c>
      <c r="E474" t="s">
        <v>13</v>
      </c>
      <c r="F474" t="s">
        <v>6344</v>
      </c>
      <c r="G474" t="s">
        <v>5</v>
      </c>
      <c r="H474" t="str">
        <f>VLOOKUP(Table_Query_from_Meridian_v32[[#This Row],[COUNTRY_CODE_OF_ORIGIN]],Sheet2!A:C,3,FALSE)</f>
        <v xml:space="preserve">China </v>
      </c>
    </row>
    <row r="475" spans="1:8" x14ac:dyDescent="0.25">
      <c r="A475" t="s">
        <v>1388</v>
      </c>
      <c r="B475" t="s">
        <v>1389</v>
      </c>
      <c r="C475" t="s">
        <v>1390</v>
      </c>
      <c r="D475">
        <v>7.0000000000000007E-2</v>
      </c>
      <c r="E475" t="s">
        <v>13</v>
      </c>
      <c r="F475" t="s">
        <v>6344</v>
      </c>
      <c r="G475" t="s">
        <v>5</v>
      </c>
      <c r="H475" t="str">
        <f>VLOOKUP(Table_Query_from_Meridian_v32[[#This Row],[COUNTRY_CODE_OF_ORIGIN]],Sheet2!A:C,3,FALSE)</f>
        <v xml:space="preserve">China </v>
      </c>
    </row>
    <row r="476" spans="1:8" x14ac:dyDescent="0.25">
      <c r="A476" t="s">
        <v>1391</v>
      </c>
      <c r="B476" t="s">
        <v>1392</v>
      </c>
      <c r="C476" t="s">
        <v>1393</v>
      </c>
      <c r="D476">
        <v>7.0000000000000007E-2</v>
      </c>
      <c r="E476" t="s">
        <v>13</v>
      </c>
      <c r="F476" t="s">
        <v>6344</v>
      </c>
      <c r="G476" t="s">
        <v>5</v>
      </c>
      <c r="H476" t="str">
        <f>VLOOKUP(Table_Query_from_Meridian_v32[[#This Row],[COUNTRY_CODE_OF_ORIGIN]],Sheet2!A:C,3,FALSE)</f>
        <v xml:space="preserve">China </v>
      </c>
    </row>
    <row r="477" spans="1:8" x14ac:dyDescent="0.25">
      <c r="A477" t="s">
        <v>1394</v>
      </c>
      <c r="B477" t="s">
        <v>1395</v>
      </c>
      <c r="C477" t="s">
        <v>1396</v>
      </c>
      <c r="D477">
        <v>0.13</v>
      </c>
      <c r="E477" t="s">
        <v>13</v>
      </c>
      <c r="F477" t="s">
        <v>6344</v>
      </c>
      <c r="G477" t="s">
        <v>5</v>
      </c>
      <c r="H477" t="str">
        <f>VLOOKUP(Table_Query_from_Meridian_v32[[#This Row],[COUNTRY_CODE_OF_ORIGIN]],Sheet2!A:C,3,FALSE)</f>
        <v xml:space="preserve">China </v>
      </c>
    </row>
    <row r="478" spans="1:8" x14ac:dyDescent="0.25">
      <c r="A478" t="s">
        <v>1397</v>
      </c>
      <c r="B478" t="s">
        <v>1398</v>
      </c>
      <c r="C478" t="s">
        <v>1399</v>
      </c>
      <c r="D478">
        <v>0.13</v>
      </c>
      <c r="E478" t="s">
        <v>13</v>
      </c>
      <c r="F478" t="s">
        <v>6344</v>
      </c>
      <c r="G478" t="s">
        <v>5</v>
      </c>
      <c r="H478" t="str">
        <f>VLOOKUP(Table_Query_from_Meridian_v32[[#This Row],[COUNTRY_CODE_OF_ORIGIN]],Sheet2!A:C,3,FALSE)</f>
        <v xml:space="preserve">China </v>
      </c>
    </row>
    <row r="479" spans="1:8" x14ac:dyDescent="0.25">
      <c r="A479" t="s">
        <v>1400</v>
      </c>
      <c r="B479" t="s">
        <v>1401</v>
      </c>
      <c r="C479" t="s">
        <v>1402</v>
      </c>
      <c r="D479">
        <v>0.06</v>
      </c>
      <c r="E479" t="s">
        <v>13</v>
      </c>
      <c r="F479" t="s">
        <v>6344</v>
      </c>
      <c r="G479" t="s">
        <v>5</v>
      </c>
      <c r="H479" t="str">
        <f>VLOOKUP(Table_Query_from_Meridian_v32[[#This Row],[COUNTRY_CODE_OF_ORIGIN]],Sheet2!A:C,3,FALSE)</f>
        <v xml:space="preserve">China </v>
      </c>
    </row>
    <row r="480" spans="1:8" x14ac:dyDescent="0.25">
      <c r="A480" t="s">
        <v>1403</v>
      </c>
      <c r="B480" t="s">
        <v>1404</v>
      </c>
      <c r="C480" t="s">
        <v>1405</v>
      </c>
      <c r="D480">
        <v>0.22</v>
      </c>
      <c r="E480" t="s">
        <v>13</v>
      </c>
      <c r="F480" t="s">
        <v>6344</v>
      </c>
      <c r="G480" t="s">
        <v>5</v>
      </c>
      <c r="H480" t="str">
        <f>VLOOKUP(Table_Query_from_Meridian_v32[[#This Row],[COUNTRY_CODE_OF_ORIGIN]],Sheet2!A:C,3,FALSE)</f>
        <v xml:space="preserve">China </v>
      </c>
    </row>
    <row r="481" spans="1:8" x14ac:dyDescent="0.25">
      <c r="A481" t="s">
        <v>1406</v>
      </c>
      <c r="B481" t="s">
        <v>1407</v>
      </c>
      <c r="C481" t="s">
        <v>1408</v>
      </c>
      <c r="D481">
        <v>0.21</v>
      </c>
      <c r="E481" t="s">
        <v>13</v>
      </c>
      <c r="F481" t="s">
        <v>6344</v>
      </c>
      <c r="G481" t="s">
        <v>5</v>
      </c>
      <c r="H481" t="str">
        <f>VLOOKUP(Table_Query_from_Meridian_v32[[#This Row],[COUNTRY_CODE_OF_ORIGIN]],Sheet2!A:C,3,FALSE)</f>
        <v xml:space="preserve">China </v>
      </c>
    </row>
    <row r="482" spans="1:8" x14ac:dyDescent="0.25">
      <c r="A482" t="s">
        <v>1409</v>
      </c>
      <c r="B482" t="s">
        <v>1410</v>
      </c>
      <c r="C482" t="s">
        <v>1411</v>
      </c>
      <c r="D482">
        <v>0.21</v>
      </c>
      <c r="E482" t="s">
        <v>13</v>
      </c>
      <c r="F482" t="s">
        <v>6344</v>
      </c>
      <c r="G482" t="s">
        <v>5</v>
      </c>
      <c r="H482" t="str">
        <f>VLOOKUP(Table_Query_from_Meridian_v32[[#This Row],[COUNTRY_CODE_OF_ORIGIN]],Sheet2!A:C,3,FALSE)</f>
        <v xml:space="preserve">China </v>
      </c>
    </row>
    <row r="483" spans="1:8" x14ac:dyDescent="0.25">
      <c r="A483" t="s">
        <v>1412</v>
      </c>
      <c r="B483" t="s">
        <v>1413</v>
      </c>
      <c r="C483" t="s">
        <v>5</v>
      </c>
      <c r="D483">
        <v>0.15</v>
      </c>
      <c r="E483" t="s">
        <v>13</v>
      </c>
      <c r="F483" t="s">
        <v>6344</v>
      </c>
      <c r="G483" t="s">
        <v>5</v>
      </c>
      <c r="H483" t="str">
        <f>VLOOKUP(Table_Query_from_Meridian_v32[[#This Row],[COUNTRY_CODE_OF_ORIGIN]],Sheet2!A:C,3,FALSE)</f>
        <v xml:space="preserve">China </v>
      </c>
    </row>
    <row r="484" spans="1:8" x14ac:dyDescent="0.25">
      <c r="A484" t="s">
        <v>1414</v>
      </c>
      <c r="B484" t="s">
        <v>1415</v>
      </c>
      <c r="C484" t="s">
        <v>1416</v>
      </c>
      <c r="D484">
        <v>0.12</v>
      </c>
      <c r="E484" t="s">
        <v>13</v>
      </c>
      <c r="F484" t="s">
        <v>6344</v>
      </c>
      <c r="G484" t="s">
        <v>5</v>
      </c>
      <c r="H484" t="str">
        <f>VLOOKUP(Table_Query_from_Meridian_v32[[#This Row],[COUNTRY_CODE_OF_ORIGIN]],Sheet2!A:C,3,FALSE)</f>
        <v xml:space="preserve">China </v>
      </c>
    </row>
    <row r="485" spans="1:8" x14ac:dyDescent="0.25">
      <c r="A485" t="s">
        <v>1417</v>
      </c>
      <c r="B485" t="s">
        <v>1418</v>
      </c>
      <c r="C485" t="s">
        <v>1419</v>
      </c>
      <c r="D485">
        <v>0.47</v>
      </c>
      <c r="E485" t="s">
        <v>13</v>
      </c>
      <c r="F485" t="s">
        <v>6344</v>
      </c>
      <c r="G485" t="s">
        <v>5</v>
      </c>
      <c r="H485" t="str">
        <f>VLOOKUP(Table_Query_from_Meridian_v32[[#This Row],[COUNTRY_CODE_OF_ORIGIN]],Sheet2!A:C,3,FALSE)</f>
        <v xml:space="preserve">China </v>
      </c>
    </row>
    <row r="486" spans="1:8" x14ac:dyDescent="0.25">
      <c r="A486" t="s">
        <v>1420</v>
      </c>
      <c r="B486" t="s">
        <v>1421</v>
      </c>
      <c r="C486" t="s">
        <v>1422</v>
      </c>
      <c r="D486">
        <v>0.27</v>
      </c>
      <c r="E486" t="s">
        <v>13</v>
      </c>
      <c r="F486" t="s">
        <v>6344</v>
      </c>
      <c r="G486" t="s">
        <v>5</v>
      </c>
      <c r="H486" t="str">
        <f>VLOOKUP(Table_Query_from_Meridian_v32[[#This Row],[COUNTRY_CODE_OF_ORIGIN]],Sheet2!A:C,3,FALSE)</f>
        <v xml:space="preserve">China </v>
      </c>
    </row>
    <row r="487" spans="1:8" x14ac:dyDescent="0.25">
      <c r="A487" t="s">
        <v>1423</v>
      </c>
      <c r="B487" t="s">
        <v>1424</v>
      </c>
      <c r="C487" t="s">
        <v>1425</v>
      </c>
      <c r="D487">
        <v>0.27</v>
      </c>
      <c r="E487" t="s">
        <v>13</v>
      </c>
      <c r="F487" t="s">
        <v>6344</v>
      </c>
      <c r="G487" t="s">
        <v>5</v>
      </c>
      <c r="H487" t="str">
        <f>VLOOKUP(Table_Query_from_Meridian_v32[[#This Row],[COUNTRY_CODE_OF_ORIGIN]],Sheet2!A:C,3,FALSE)</f>
        <v xml:space="preserve">China </v>
      </c>
    </row>
    <row r="488" spans="1:8" x14ac:dyDescent="0.25">
      <c r="A488" t="s">
        <v>1426</v>
      </c>
      <c r="B488" t="s">
        <v>1427</v>
      </c>
      <c r="C488" t="s">
        <v>1428</v>
      </c>
      <c r="D488">
        <v>0.09</v>
      </c>
      <c r="E488" t="s">
        <v>13</v>
      </c>
      <c r="F488" t="s">
        <v>6344</v>
      </c>
      <c r="G488" t="s">
        <v>5</v>
      </c>
      <c r="H488" t="str">
        <f>VLOOKUP(Table_Query_from_Meridian_v32[[#This Row],[COUNTRY_CODE_OF_ORIGIN]],Sheet2!A:C,3,FALSE)</f>
        <v xml:space="preserve">China </v>
      </c>
    </row>
    <row r="489" spans="1:8" x14ac:dyDescent="0.25">
      <c r="A489" t="s">
        <v>1429</v>
      </c>
      <c r="B489" t="s">
        <v>1430</v>
      </c>
      <c r="C489" t="s">
        <v>1431</v>
      </c>
      <c r="D489">
        <v>4.4000000000000004</v>
      </c>
      <c r="E489" t="s">
        <v>13</v>
      </c>
      <c r="F489" t="s">
        <v>6344</v>
      </c>
      <c r="G489" t="s">
        <v>5</v>
      </c>
      <c r="H489" t="str">
        <f>VLOOKUP(Table_Query_from_Meridian_v32[[#This Row],[COUNTRY_CODE_OF_ORIGIN]],Sheet2!A:C,3,FALSE)</f>
        <v xml:space="preserve">China </v>
      </c>
    </row>
    <row r="490" spans="1:8" x14ac:dyDescent="0.25">
      <c r="A490" t="s">
        <v>1432</v>
      </c>
      <c r="B490" t="s">
        <v>1433</v>
      </c>
      <c r="C490" t="s">
        <v>1434</v>
      </c>
      <c r="D490">
        <v>0.12</v>
      </c>
      <c r="E490" t="s">
        <v>13</v>
      </c>
      <c r="F490" t="s">
        <v>6344</v>
      </c>
      <c r="G490" t="s">
        <v>5</v>
      </c>
      <c r="H490" t="str">
        <f>VLOOKUP(Table_Query_from_Meridian_v32[[#This Row],[COUNTRY_CODE_OF_ORIGIN]],Sheet2!A:C,3,FALSE)</f>
        <v xml:space="preserve">China </v>
      </c>
    </row>
    <row r="491" spans="1:8" x14ac:dyDescent="0.25">
      <c r="A491" t="s">
        <v>1435</v>
      </c>
      <c r="B491" t="s">
        <v>1436</v>
      </c>
      <c r="C491" t="s">
        <v>1437</v>
      </c>
      <c r="D491">
        <v>0.04</v>
      </c>
      <c r="E491" t="s">
        <v>13</v>
      </c>
      <c r="F491" t="s">
        <v>6344</v>
      </c>
      <c r="G491" t="s">
        <v>5</v>
      </c>
      <c r="H491" t="str">
        <f>VLOOKUP(Table_Query_from_Meridian_v32[[#This Row],[COUNTRY_CODE_OF_ORIGIN]],Sheet2!A:C,3,FALSE)</f>
        <v xml:space="preserve">China </v>
      </c>
    </row>
    <row r="492" spans="1:8" x14ac:dyDescent="0.25">
      <c r="A492" t="s">
        <v>1438</v>
      </c>
      <c r="B492" t="s">
        <v>1439</v>
      </c>
      <c r="C492" t="s">
        <v>1440</v>
      </c>
      <c r="D492">
        <v>0.1</v>
      </c>
      <c r="E492" t="s">
        <v>305</v>
      </c>
      <c r="F492" t="s">
        <v>1641</v>
      </c>
      <c r="G492" t="s">
        <v>5</v>
      </c>
      <c r="H492" t="str">
        <f>VLOOKUP(Table_Query_from_Meridian_v32[[#This Row],[COUNTRY_CODE_OF_ORIGIN]],Sheet2!A:C,3,FALSE)</f>
        <v xml:space="preserve">Canada </v>
      </c>
    </row>
    <row r="493" spans="1:8" x14ac:dyDescent="0.25">
      <c r="A493" t="s">
        <v>1441</v>
      </c>
      <c r="B493" t="s">
        <v>1442</v>
      </c>
      <c r="C493" t="s">
        <v>1443</v>
      </c>
      <c r="D493">
        <v>0.01</v>
      </c>
      <c r="E493" t="s">
        <v>305</v>
      </c>
      <c r="F493" t="s">
        <v>8379</v>
      </c>
      <c r="G493" t="s">
        <v>5</v>
      </c>
      <c r="H493" t="str">
        <f>VLOOKUP(Table_Query_from_Meridian_v32[[#This Row],[COUNTRY_CODE_OF_ORIGIN]],Sheet2!A:C,3,FALSE)</f>
        <v xml:space="preserve">Canada </v>
      </c>
    </row>
    <row r="494" spans="1:8" x14ac:dyDescent="0.25">
      <c r="A494" t="s">
        <v>1444</v>
      </c>
      <c r="B494" t="s">
        <v>1445</v>
      </c>
      <c r="C494" t="s">
        <v>1446</v>
      </c>
      <c r="D494">
        <v>0.03</v>
      </c>
      <c r="E494" t="s">
        <v>305</v>
      </c>
      <c r="F494" t="s">
        <v>8379</v>
      </c>
      <c r="G494" t="s">
        <v>5</v>
      </c>
      <c r="H494" t="str">
        <f>VLOOKUP(Table_Query_from_Meridian_v32[[#This Row],[COUNTRY_CODE_OF_ORIGIN]],Sheet2!A:C,3,FALSE)</f>
        <v xml:space="preserve">Canada </v>
      </c>
    </row>
    <row r="495" spans="1:8" x14ac:dyDescent="0.25">
      <c r="A495" t="s">
        <v>1447</v>
      </c>
      <c r="B495" t="s">
        <v>1448</v>
      </c>
      <c r="C495" t="s">
        <v>1449</v>
      </c>
      <c r="D495">
        <v>3.21</v>
      </c>
      <c r="E495" t="s">
        <v>305</v>
      </c>
      <c r="F495" t="s">
        <v>8379</v>
      </c>
      <c r="G495" t="s">
        <v>5</v>
      </c>
      <c r="H495" t="str">
        <f>VLOOKUP(Table_Query_from_Meridian_v32[[#This Row],[COUNTRY_CODE_OF_ORIGIN]],Sheet2!A:C,3,FALSE)</f>
        <v xml:space="preserve">Canada </v>
      </c>
    </row>
    <row r="496" spans="1:8" x14ac:dyDescent="0.25">
      <c r="A496" t="s">
        <v>1450</v>
      </c>
      <c r="B496" t="s">
        <v>1451</v>
      </c>
      <c r="C496" t="s">
        <v>1452</v>
      </c>
      <c r="D496">
        <v>1.2</v>
      </c>
      <c r="E496" t="s">
        <v>305</v>
      </c>
      <c r="F496" t="s">
        <v>8379</v>
      </c>
      <c r="G496" t="s">
        <v>5</v>
      </c>
      <c r="H496" t="str">
        <f>VLOOKUP(Table_Query_from_Meridian_v32[[#This Row],[COUNTRY_CODE_OF_ORIGIN]],Sheet2!A:C,3,FALSE)</f>
        <v xml:space="preserve">Canada </v>
      </c>
    </row>
    <row r="497" spans="1:8" x14ac:dyDescent="0.25">
      <c r="A497" t="s">
        <v>1453</v>
      </c>
      <c r="B497" t="s">
        <v>1454</v>
      </c>
      <c r="C497" t="s">
        <v>1455</v>
      </c>
      <c r="D497">
        <v>5.05</v>
      </c>
      <c r="E497" t="s">
        <v>305</v>
      </c>
      <c r="F497" t="s">
        <v>8379</v>
      </c>
      <c r="G497" t="s">
        <v>5</v>
      </c>
      <c r="H497" t="str">
        <f>VLOOKUP(Table_Query_from_Meridian_v32[[#This Row],[COUNTRY_CODE_OF_ORIGIN]],Sheet2!A:C,3,FALSE)</f>
        <v xml:space="preserve">Canada </v>
      </c>
    </row>
    <row r="498" spans="1:8" x14ac:dyDescent="0.25">
      <c r="A498" t="s">
        <v>1456</v>
      </c>
      <c r="B498" t="s">
        <v>1457</v>
      </c>
      <c r="C498" t="s">
        <v>1458</v>
      </c>
      <c r="D498">
        <v>0.1</v>
      </c>
      <c r="E498" t="s">
        <v>305</v>
      </c>
      <c r="F498" t="s">
        <v>8379</v>
      </c>
      <c r="G498" t="s">
        <v>5</v>
      </c>
      <c r="H498" t="str">
        <f>VLOOKUP(Table_Query_from_Meridian_v32[[#This Row],[COUNTRY_CODE_OF_ORIGIN]],Sheet2!A:C,3,FALSE)</f>
        <v xml:space="preserve">Canada </v>
      </c>
    </row>
    <row r="499" spans="1:8" x14ac:dyDescent="0.25">
      <c r="A499" t="s">
        <v>1459</v>
      </c>
      <c r="B499" t="s">
        <v>1460</v>
      </c>
      <c r="C499" t="s">
        <v>1461</v>
      </c>
      <c r="D499">
        <v>0.04</v>
      </c>
      <c r="E499" t="s">
        <v>305</v>
      </c>
      <c r="F499" t="s">
        <v>8379</v>
      </c>
      <c r="G499" t="s">
        <v>5</v>
      </c>
      <c r="H499" t="str">
        <f>VLOOKUP(Table_Query_from_Meridian_v32[[#This Row],[COUNTRY_CODE_OF_ORIGIN]],Sheet2!A:C,3,FALSE)</f>
        <v xml:space="preserve">Canada </v>
      </c>
    </row>
    <row r="500" spans="1:8" x14ac:dyDescent="0.25">
      <c r="A500" t="s">
        <v>1462</v>
      </c>
      <c r="B500" t="s">
        <v>1463</v>
      </c>
      <c r="C500" t="s">
        <v>1464</v>
      </c>
      <c r="D500">
        <v>7.0000000000000007E-2</v>
      </c>
      <c r="E500" t="s">
        <v>305</v>
      </c>
      <c r="F500" t="s">
        <v>8379</v>
      </c>
      <c r="G500" t="s">
        <v>5</v>
      </c>
      <c r="H500" t="str">
        <f>VLOOKUP(Table_Query_from_Meridian_v32[[#This Row],[COUNTRY_CODE_OF_ORIGIN]],Sheet2!A:C,3,FALSE)</f>
        <v xml:space="preserve">Canada </v>
      </c>
    </row>
    <row r="501" spans="1:8" x14ac:dyDescent="0.25">
      <c r="A501" t="s">
        <v>1465</v>
      </c>
      <c r="B501" t="s">
        <v>1466</v>
      </c>
      <c r="C501" t="s">
        <v>1467</v>
      </c>
      <c r="D501">
        <v>7.0000000000000007E-2</v>
      </c>
      <c r="E501" t="s">
        <v>305</v>
      </c>
      <c r="F501" t="s">
        <v>8379</v>
      </c>
      <c r="G501" t="s">
        <v>5</v>
      </c>
      <c r="H501" t="str">
        <f>VLOOKUP(Table_Query_from_Meridian_v32[[#This Row],[COUNTRY_CODE_OF_ORIGIN]],Sheet2!A:C,3,FALSE)</f>
        <v xml:space="preserve">Canada </v>
      </c>
    </row>
    <row r="502" spans="1:8" x14ac:dyDescent="0.25">
      <c r="A502" t="s">
        <v>1468</v>
      </c>
      <c r="B502" t="s">
        <v>1469</v>
      </c>
      <c r="C502" t="s">
        <v>1470</v>
      </c>
      <c r="D502">
        <v>0.02</v>
      </c>
      <c r="E502" t="s">
        <v>305</v>
      </c>
      <c r="F502" t="s">
        <v>8379</v>
      </c>
      <c r="G502" t="s">
        <v>5</v>
      </c>
      <c r="H502" t="str">
        <f>VLOOKUP(Table_Query_from_Meridian_v32[[#This Row],[COUNTRY_CODE_OF_ORIGIN]],Sheet2!A:C,3,FALSE)</f>
        <v xml:space="preserve">Canada </v>
      </c>
    </row>
    <row r="503" spans="1:8" x14ac:dyDescent="0.25">
      <c r="A503" t="s">
        <v>1471</v>
      </c>
      <c r="B503" t="s">
        <v>1472</v>
      </c>
      <c r="C503" t="s">
        <v>1473</v>
      </c>
      <c r="D503">
        <v>0</v>
      </c>
      <c r="E503" t="s">
        <v>305</v>
      </c>
      <c r="F503" t="s">
        <v>8379</v>
      </c>
      <c r="G503" t="s">
        <v>5</v>
      </c>
      <c r="H503" t="str">
        <f>VLOOKUP(Table_Query_from_Meridian_v32[[#This Row],[COUNTRY_CODE_OF_ORIGIN]],Sheet2!A:C,3,FALSE)</f>
        <v xml:space="preserve">Canada </v>
      </c>
    </row>
    <row r="504" spans="1:8" x14ac:dyDescent="0.25">
      <c r="A504" t="s">
        <v>1474</v>
      </c>
      <c r="B504" t="s">
        <v>1475</v>
      </c>
      <c r="C504" t="s">
        <v>1476</v>
      </c>
      <c r="D504">
        <v>0.09</v>
      </c>
      <c r="E504" t="s">
        <v>305</v>
      </c>
      <c r="F504" t="s">
        <v>8379</v>
      </c>
      <c r="G504" t="s">
        <v>5</v>
      </c>
      <c r="H504" t="str">
        <f>VLOOKUP(Table_Query_from_Meridian_v32[[#This Row],[COUNTRY_CODE_OF_ORIGIN]],Sheet2!A:C,3,FALSE)</f>
        <v xml:space="preserve">Canada </v>
      </c>
    </row>
    <row r="505" spans="1:8" x14ac:dyDescent="0.25">
      <c r="A505" t="s">
        <v>1477</v>
      </c>
      <c r="B505" t="s">
        <v>1478</v>
      </c>
      <c r="C505" t="s">
        <v>1479</v>
      </c>
      <c r="D505">
        <v>0.85</v>
      </c>
      <c r="E505" t="s">
        <v>305</v>
      </c>
      <c r="F505" t="s">
        <v>1641</v>
      </c>
      <c r="G505" t="s">
        <v>5</v>
      </c>
      <c r="H505" t="str">
        <f>VLOOKUP(Table_Query_from_Meridian_v32[[#This Row],[COUNTRY_CODE_OF_ORIGIN]],Sheet2!A:C,3,FALSE)</f>
        <v xml:space="preserve">Canada </v>
      </c>
    </row>
    <row r="506" spans="1:8" x14ac:dyDescent="0.25">
      <c r="A506" t="s">
        <v>1480</v>
      </c>
      <c r="B506" t="s">
        <v>1481</v>
      </c>
      <c r="C506" t="s">
        <v>1482</v>
      </c>
      <c r="D506">
        <v>0.02</v>
      </c>
      <c r="E506" t="s">
        <v>305</v>
      </c>
      <c r="F506" t="s">
        <v>8379</v>
      </c>
      <c r="G506" t="s">
        <v>5</v>
      </c>
      <c r="H506" t="str">
        <f>VLOOKUP(Table_Query_from_Meridian_v32[[#This Row],[COUNTRY_CODE_OF_ORIGIN]],Sheet2!A:C,3,FALSE)</f>
        <v xml:space="preserve">Canada </v>
      </c>
    </row>
    <row r="507" spans="1:8" x14ac:dyDescent="0.25">
      <c r="A507" t="s">
        <v>1483</v>
      </c>
      <c r="B507" t="s">
        <v>1484</v>
      </c>
      <c r="C507" t="s">
        <v>1485</v>
      </c>
      <c r="D507">
        <v>0.03</v>
      </c>
      <c r="E507" t="s">
        <v>305</v>
      </c>
      <c r="F507" t="s">
        <v>8379</v>
      </c>
      <c r="G507" t="s">
        <v>5</v>
      </c>
      <c r="H507" t="str">
        <f>VLOOKUP(Table_Query_from_Meridian_v32[[#This Row],[COUNTRY_CODE_OF_ORIGIN]],Sheet2!A:C,3,FALSE)</f>
        <v xml:space="preserve">Canada </v>
      </c>
    </row>
    <row r="508" spans="1:8" x14ac:dyDescent="0.25">
      <c r="A508" t="s">
        <v>1486</v>
      </c>
      <c r="B508" t="s">
        <v>1487</v>
      </c>
      <c r="C508" t="s">
        <v>1488</v>
      </c>
      <c r="D508">
        <v>0.28000000000000003</v>
      </c>
      <c r="E508" t="s">
        <v>305</v>
      </c>
      <c r="F508" t="s">
        <v>8379</v>
      </c>
      <c r="G508" t="s">
        <v>5</v>
      </c>
      <c r="H508" t="str">
        <f>VLOOKUP(Table_Query_from_Meridian_v32[[#This Row],[COUNTRY_CODE_OF_ORIGIN]],Sheet2!A:C,3,FALSE)</f>
        <v xml:space="preserve">Canada </v>
      </c>
    </row>
    <row r="509" spans="1:8" x14ac:dyDescent="0.25">
      <c r="A509" t="s">
        <v>1489</v>
      </c>
      <c r="B509" t="s">
        <v>1490</v>
      </c>
      <c r="C509" t="s">
        <v>1491</v>
      </c>
      <c r="D509">
        <v>0.2</v>
      </c>
      <c r="E509" t="s">
        <v>305</v>
      </c>
      <c r="F509" t="s">
        <v>8379</v>
      </c>
      <c r="G509" t="s">
        <v>5</v>
      </c>
      <c r="H509" t="str">
        <f>VLOOKUP(Table_Query_from_Meridian_v32[[#This Row],[COUNTRY_CODE_OF_ORIGIN]],Sheet2!A:C,3,FALSE)</f>
        <v xml:space="preserve">Canada </v>
      </c>
    </row>
    <row r="510" spans="1:8" x14ac:dyDescent="0.25">
      <c r="A510" t="s">
        <v>1492</v>
      </c>
      <c r="B510" t="s">
        <v>1493</v>
      </c>
      <c r="C510" t="s">
        <v>1494</v>
      </c>
      <c r="D510">
        <v>0.08</v>
      </c>
      <c r="E510" t="s">
        <v>305</v>
      </c>
      <c r="F510" t="s">
        <v>8379</v>
      </c>
      <c r="G510" t="s">
        <v>5</v>
      </c>
      <c r="H510" t="str">
        <f>VLOOKUP(Table_Query_from_Meridian_v32[[#This Row],[COUNTRY_CODE_OF_ORIGIN]],Sheet2!A:C,3,FALSE)</f>
        <v xml:space="preserve">Canada </v>
      </c>
    </row>
    <row r="511" spans="1:8" x14ac:dyDescent="0.25">
      <c r="A511" t="s">
        <v>1495</v>
      </c>
      <c r="B511" t="s">
        <v>1496</v>
      </c>
      <c r="C511" t="s">
        <v>1497</v>
      </c>
      <c r="D511">
        <v>0.45</v>
      </c>
      <c r="E511" t="s">
        <v>305</v>
      </c>
      <c r="F511" t="s">
        <v>8379</v>
      </c>
      <c r="G511" t="s">
        <v>5</v>
      </c>
      <c r="H511" t="str">
        <f>VLOOKUP(Table_Query_from_Meridian_v32[[#This Row],[COUNTRY_CODE_OF_ORIGIN]],Sheet2!A:C,3,FALSE)</f>
        <v xml:space="preserve">Canada </v>
      </c>
    </row>
    <row r="512" spans="1:8" x14ac:dyDescent="0.25">
      <c r="A512" t="s">
        <v>1498</v>
      </c>
      <c r="B512" t="s">
        <v>1499</v>
      </c>
      <c r="C512" t="s">
        <v>1500</v>
      </c>
      <c r="D512">
        <v>0.55000000000000004</v>
      </c>
      <c r="E512" t="s">
        <v>305</v>
      </c>
      <c r="F512" t="s">
        <v>8379</v>
      </c>
      <c r="G512" t="s">
        <v>5</v>
      </c>
      <c r="H512" t="str">
        <f>VLOOKUP(Table_Query_from_Meridian_v32[[#This Row],[COUNTRY_CODE_OF_ORIGIN]],Sheet2!A:C,3,FALSE)</f>
        <v xml:space="preserve">Canada </v>
      </c>
    </row>
    <row r="513" spans="1:8" x14ac:dyDescent="0.25">
      <c r="A513" t="s">
        <v>1501</v>
      </c>
      <c r="B513" t="s">
        <v>1502</v>
      </c>
      <c r="C513" t="s">
        <v>1503</v>
      </c>
      <c r="D513">
        <v>0.49</v>
      </c>
      <c r="E513" t="s">
        <v>305</v>
      </c>
      <c r="F513" t="s">
        <v>8379</v>
      </c>
      <c r="G513" t="s">
        <v>5</v>
      </c>
      <c r="H513" t="str">
        <f>VLOOKUP(Table_Query_from_Meridian_v32[[#This Row],[COUNTRY_CODE_OF_ORIGIN]],Sheet2!A:C,3,FALSE)</f>
        <v xml:space="preserve">Canada </v>
      </c>
    </row>
    <row r="514" spans="1:8" x14ac:dyDescent="0.25">
      <c r="A514" t="s">
        <v>1504</v>
      </c>
      <c r="B514" t="s">
        <v>1505</v>
      </c>
      <c r="C514" t="s">
        <v>1506</v>
      </c>
      <c r="D514">
        <v>0.86</v>
      </c>
      <c r="E514" t="s">
        <v>305</v>
      </c>
      <c r="F514" t="s">
        <v>1641</v>
      </c>
      <c r="G514" t="s">
        <v>5</v>
      </c>
      <c r="H514" t="str">
        <f>VLOOKUP(Table_Query_from_Meridian_v32[[#This Row],[COUNTRY_CODE_OF_ORIGIN]],Sheet2!A:C,3,FALSE)</f>
        <v xml:space="preserve">Canada </v>
      </c>
    </row>
    <row r="515" spans="1:8" x14ac:dyDescent="0.25">
      <c r="A515" t="s">
        <v>1507</v>
      </c>
      <c r="B515" t="s">
        <v>1508</v>
      </c>
      <c r="C515" t="s">
        <v>1509</v>
      </c>
      <c r="D515">
        <v>0.28000000000000003</v>
      </c>
      <c r="E515" t="s">
        <v>305</v>
      </c>
      <c r="F515" t="s">
        <v>8379</v>
      </c>
      <c r="G515" t="s">
        <v>5</v>
      </c>
      <c r="H515" t="str">
        <f>VLOOKUP(Table_Query_from_Meridian_v32[[#This Row],[COUNTRY_CODE_OF_ORIGIN]],Sheet2!A:C,3,FALSE)</f>
        <v xml:space="preserve">Canada </v>
      </c>
    </row>
    <row r="516" spans="1:8" x14ac:dyDescent="0.25">
      <c r="A516" t="s">
        <v>1510</v>
      </c>
      <c r="B516" t="s">
        <v>1511</v>
      </c>
      <c r="C516" t="s">
        <v>1512</v>
      </c>
      <c r="D516">
        <v>0.35</v>
      </c>
      <c r="E516" t="s">
        <v>305</v>
      </c>
      <c r="F516" t="s">
        <v>8379</v>
      </c>
      <c r="G516" t="s">
        <v>5</v>
      </c>
      <c r="H516" t="str">
        <f>VLOOKUP(Table_Query_from_Meridian_v32[[#This Row],[COUNTRY_CODE_OF_ORIGIN]],Sheet2!A:C,3,FALSE)</f>
        <v xml:space="preserve">Canada </v>
      </c>
    </row>
    <row r="517" spans="1:8" x14ac:dyDescent="0.25">
      <c r="A517" t="s">
        <v>1513</v>
      </c>
      <c r="B517" t="s">
        <v>1514</v>
      </c>
      <c r="C517" t="s">
        <v>1515</v>
      </c>
      <c r="D517">
        <v>0.46</v>
      </c>
      <c r="E517" t="s">
        <v>305</v>
      </c>
      <c r="F517" t="s">
        <v>8379</v>
      </c>
      <c r="G517" t="s">
        <v>5</v>
      </c>
      <c r="H517" t="str">
        <f>VLOOKUP(Table_Query_from_Meridian_v32[[#This Row],[COUNTRY_CODE_OF_ORIGIN]],Sheet2!A:C,3,FALSE)</f>
        <v xml:space="preserve">Canada </v>
      </c>
    </row>
    <row r="518" spans="1:8" x14ac:dyDescent="0.25">
      <c r="A518" t="s">
        <v>1516</v>
      </c>
      <c r="B518" t="s">
        <v>1517</v>
      </c>
      <c r="C518" t="s">
        <v>1518</v>
      </c>
      <c r="D518">
        <v>0.05</v>
      </c>
      <c r="E518" t="s">
        <v>305</v>
      </c>
      <c r="F518" t="s">
        <v>8379</v>
      </c>
      <c r="G518" t="s">
        <v>5</v>
      </c>
      <c r="H518" t="str">
        <f>VLOOKUP(Table_Query_from_Meridian_v32[[#This Row],[COUNTRY_CODE_OF_ORIGIN]],Sheet2!A:C,3,FALSE)</f>
        <v xml:space="preserve">Canada </v>
      </c>
    </row>
    <row r="519" spans="1:8" x14ac:dyDescent="0.25">
      <c r="A519" t="s">
        <v>1519</v>
      </c>
      <c r="B519" t="s">
        <v>1520</v>
      </c>
      <c r="C519" t="s">
        <v>1521</v>
      </c>
      <c r="D519">
        <v>0.06</v>
      </c>
      <c r="E519" t="s">
        <v>305</v>
      </c>
      <c r="F519" t="s">
        <v>8379</v>
      </c>
      <c r="G519" t="s">
        <v>5</v>
      </c>
      <c r="H519" t="str">
        <f>VLOOKUP(Table_Query_from_Meridian_v32[[#This Row],[COUNTRY_CODE_OF_ORIGIN]],Sheet2!A:C,3,FALSE)</f>
        <v xml:space="preserve">Canada </v>
      </c>
    </row>
    <row r="520" spans="1:8" x14ac:dyDescent="0.25">
      <c r="A520" t="s">
        <v>1522</v>
      </c>
      <c r="B520" t="s">
        <v>1523</v>
      </c>
      <c r="C520" t="s">
        <v>1524</v>
      </c>
      <c r="D520">
        <v>0.56999999999999995</v>
      </c>
      <c r="E520" t="s">
        <v>305</v>
      </c>
      <c r="F520" t="s">
        <v>8379</v>
      </c>
      <c r="G520" t="s">
        <v>5</v>
      </c>
      <c r="H520" t="str">
        <f>VLOOKUP(Table_Query_from_Meridian_v32[[#This Row],[COUNTRY_CODE_OF_ORIGIN]],Sheet2!A:C,3,FALSE)</f>
        <v xml:space="preserve">Canada </v>
      </c>
    </row>
    <row r="521" spans="1:8" x14ac:dyDescent="0.25">
      <c r="A521" t="s">
        <v>1525</v>
      </c>
      <c r="B521" t="s">
        <v>1526</v>
      </c>
      <c r="C521" t="s">
        <v>1527</v>
      </c>
      <c r="D521">
        <v>0.43</v>
      </c>
      <c r="E521" t="s">
        <v>305</v>
      </c>
      <c r="F521" t="s">
        <v>8379</v>
      </c>
      <c r="G521" t="s">
        <v>5</v>
      </c>
      <c r="H521" t="str">
        <f>VLOOKUP(Table_Query_from_Meridian_v32[[#This Row],[COUNTRY_CODE_OF_ORIGIN]],Sheet2!A:C,3,FALSE)</f>
        <v xml:space="preserve">Canada </v>
      </c>
    </row>
    <row r="522" spans="1:8" x14ac:dyDescent="0.25">
      <c r="A522" t="s">
        <v>1528</v>
      </c>
      <c r="B522" t="s">
        <v>1529</v>
      </c>
      <c r="C522" t="s">
        <v>1530</v>
      </c>
      <c r="D522">
        <v>0.35</v>
      </c>
      <c r="E522" t="s">
        <v>305</v>
      </c>
      <c r="F522" t="s">
        <v>8379</v>
      </c>
      <c r="G522" t="s">
        <v>5</v>
      </c>
      <c r="H522" t="str">
        <f>VLOOKUP(Table_Query_from_Meridian_v32[[#This Row],[COUNTRY_CODE_OF_ORIGIN]],Sheet2!A:C,3,FALSE)</f>
        <v xml:space="preserve">Canada </v>
      </c>
    </row>
    <row r="523" spans="1:8" x14ac:dyDescent="0.25">
      <c r="A523" t="s">
        <v>1531</v>
      </c>
      <c r="B523" t="s">
        <v>1532</v>
      </c>
      <c r="C523" t="s">
        <v>1533</v>
      </c>
      <c r="D523">
        <v>0.21</v>
      </c>
      <c r="E523" t="s">
        <v>305</v>
      </c>
      <c r="F523" t="s">
        <v>8379</v>
      </c>
      <c r="G523" t="s">
        <v>5</v>
      </c>
      <c r="H523" t="str">
        <f>VLOOKUP(Table_Query_from_Meridian_v32[[#This Row],[COUNTRY_CODE_OF_ORIGIN]],Sheet2!A:C,3,FALSE)</f>
        <v xml:space="preserve">Canada </v>
      </c>
    </row>
    <row r="524" spans="1:8" x14ac:dyDescent="0.25">
      <c r="A524" t="s">
        <v>1534</v>
      </c>
      <c r="B524" t="s">
        <v>1535</v>
      </c>
      <c r="C524" t="s">
        <v>1536</v>
      </c>
      <c r="D524">
        <v>0.1</v>
      </c>
      <c r="E524" t="s">
        <v>305</v>
      </c>
      <c r="F524" t="s">
        <v>8379</v>
      </c>
      <c r="G524" t="s">
        <v>5</v>
      </c>
      <c r="H524" t="str">
        <f>VLOOKUP(Table_Query_from_Meridian_v32[[#This Row],[COUNTRY_CODE_OF_ORIGIN]],Sheet2!A:C,3,FALSE)</f>
        <v xml:space="preserve">Canada </v>
      </c>
    </row>
    <row r="525" spans="1:8" x14ac:dyDescent="0.25">
      <c r="A525" t="s">
        <v>1537</v>
      </c>
      <c r="B525" t="s">
        <v>1538</v>
      </c>
      <c r="C525" t="s">
        <v>1539</v>
      </c>
      <c r="D525">
        <v>0.09</v>
      </c>
      <c r="E525" t="s">
        <v>305</v>
      </c>
      <c r="F525" t="s">
        <v>8379</v>
      </c>
      <c r="G525" t="s">
        <v>5</v>
      </c>
      <c r="H525" t="str">
        <f>VLOOKUP(Table_Query_from_Meridian_v32[[#This Row],[COUNTRY_CODE_OF_ORIGIN]],Sheet2!A:C,3,FALSE)</f>
        <v xml:space="preserve">Canada </v>
      </c>
    </row>
    <row r="526" spans="1:8" x14ac:dyDescent="0.25">
      <c r="A526" t="s">
        <v>1540</v>
      </c>
      <c r="B526" t="s">
        <v>1541</v>
      </c>
      <c r="C526" t="s">
        <v>1542</v>
      </c>
      <c r="D526">
        <v>0.67</v>
      </c>
      <c r="E526" t="s">
        <v>305</v>
      </c>
      <c r="F526" t="s">
        <v>8379</v>
      </c>
      <c r="G526" t="s">
        <v>5</v>
      </c>
      <c r="H526" t="str">
        <f>VLOOKUP(Table_Query_from_Meridian_v32[[#This Row],[COUNTRY_CODE_OF_ORIGIN]],Sheet2!A:C,3,FALSE)</f>
        <v xml:space="preserve">Canada </v>
      </c>
    </row>
    <row r="527" spans="1:8" x14ac:dyDescent="0.25">
      <c r="A527" t="s">
        <v>1543</v>
      </c>
      <c r="B527" t="s">
        <v>1544</v>
      </c>
      <c r="C527" t="s">
        <v>1545</v>
      </c>
      <c r="D527">
        <v>0.49</v>
      </c>
      <c r="E527" t="s">
        <v>305</v>
      </c>
      <c r="F527" t="s">
        <v>8379</v>
      </c>
      <c r="G527" t="s">
        <v>5</v>
      </c>
      <c r="H527" t="str">
        <f>VLOOKUP(Table_Query_from_Meridian_v32[[#This Row],[COUNTRY_CODE_OF_ORIGIN]],Sheet2!A:C,3,FALSE)</f>
        <v xml:space="preserve">Canada </v>
      </c>
    </row>
    <row r="528" spans="1:8" x14ac:dyDescent="0.25">
      <c r="A528" t="s">
        <v>1546</v>
      </c>
      <c r="B528" t="s">
        <v>1547</v>
      </c>
      <c r="C528" t="s">
        <v>1548</v>
      </c>
      <c r="D528">
        <v>1.1399999999999999</v>
      </c>
      <c r="E528" t="s">
        <v>305</v>
      </c>
      <c r="F528" t="s">
        <v>8379</v>
      </c>
      <c r="G528" t="s">
        <v>5</v>
      </c>
      <c r="H528" t="str">
        <f>VLOOKUP(Table_Query_from_Meridian_v32[[#This Row],[COUNTRY_CODE_OF_ORIGIN]],Sheet2!A:C,3,FALSE)</f>
        <v xml:space="preserve">Canada </v>
      </c>
    </row>
    <row r="529" spans="1:8" x14ac:dyDescent="0.25">
      <c r="A529" t="s">
        <v>1549</v>
      </c>
      <c r="B529" t="s">
        <v>1550</v>
      </c>
      <c r="C529" t="s">
        <v>1551</v>
      </c>
      <c r="D529">
        <v>0.47</v>
      </c>
      <c r="E529" t="s">
        <v>305</v>
      </c>
      <c r="F529" t="s">
        <v>8379</v>
      </c>
      <c r="G529" t="s">
        <v>5</v>
      </c>
      <c r="H529" t="str">
        <f>VLOOKUP(Table_Query_from_Meridian_v32[[#This Row],[COUNTRY_CODE_OF_ORIGIN]],Sheet2!A:C,3,FALSE)</f>
        <v xml:space="preserve">Canada </v>
      </c>
    </row>
    <row r="530" spans="1:8" x14ac:dyDescent="0.25">
      <c r="A530" t="s">
        <v>1552</v>
      </c>
      <c r="B530" t="s">
        <v>1553</v>
      </c>
      <c r="C530" t="s">
        <v>1554</v>
      </c>
      <c r="D530">
        <v>0.32</v>
      </c>
      <c r="E530" t="s">
        <v>305</v>
      </c>
      <c r="F530" t="s">
        <v>8379</v>
      </c>
      <c r="G530" t="s">
        <v>5</v>
      </c>
      <c r="H530" t="str">
        <f>VLOOKUP(Table_Query_from_Meridian_v32[[#This Row],[COUNTRY_CODE_OF_ORIGIN]],Sheet2!A:C,3,FALSE)</f>
        <v xml:space="preserve">Canada </v>
      </c>
    </row>
    <row r="531" spans="1:8" x14ac:dyDescent="0.25">
      <c r="A531" t="s">
        <v>1555</v>
      </c>
      <c r="B531" t="s">
        <v>1556</v>
      </c>
      <c r="C531" t="s">
        <v>1557</v>
      </c>
      <c r="D531">
        <v>0.43</v>
      </c>
      <c r="E531" t="s">
        <v>305</v>
      </c>
      <c r="F531" t="s">
        <v>8379</v>
      </c>
      <c r="G531" t="s">
        <v>5</v>
      </c>
      <c r="H531" t="str">
        <f>VLOOKUP(Table_Query_from_Meridian_v32[[#This Row],[COUNTRY_CODE_OF_ORIGIN]],Sheet2!A:C,3,FALSE)</f>
        <v xml:space="preserve">Canada </v>
      </c>
    </row>
    <row r="532" spans="1:8" x14ac:dyDescent="0.25">
      <c r="A532" t="s">
        <v>1558</v>
      </c>
      <c r="B532" t="s">
        <v>1559</v>
      </c>
      <c r="C532" t="s">
        <v>1560</v>
      </c>
      <c r="D532">
        <v>0.54</v>
      </c>
      <c r="E532" t="s">
        <v>305</v>
      </c>
      <c r="F532" t="s">
        <v>8379</v>
      </c>
      <c r="G532" t="s">
        <v>5</v>
      </c>
      <c r="H532" t="str">
        <f>VLOOKUP(Table_Query_from_Meridian_v32[[#This Row],[COUNTRY_CODE_OF_ORIGIN]],Sheet2!A:C,3,FALSE)</f>
        <v xml:space="preserve">Canada </v>
      </c>
    </row>
    <row r="533" spans="1:8" x14ac:dyDescent="0.25">
      <c r="A533" t="s">
        <v>1561</v>
      </c>
      <c r="B533" t="s">
        <v>1562</v>
      </c>
      <c r="C533" t="s">
        <v>1563</v>
      </c>
      <c r="D533">
        <v>1</v>
      </c>
      <c r="E533" t="s">
        <v>305</v>
      </c>
      <c r="F533" t="s">
        <v>8379</v>
      </c>
      <c r="G533" t="s">
        <v>5</v>
      </c>
      <c r="H533" t="str">
        <f>VLOOKUP(Table_Query_from_Meridian_v32[[#This Row],[COUNTRY_CODE_OF_ORIGIN]],Sheet2!A:C,3,FALSE)</f>
        <v xml:space="preserve">Canada </v>
      </c>
    </row>
    <row r="534" spans="1:8" x14ac:dyDescent="0.25">
      <c r="A534" t="s">
        <v>1564</v>
      </c>
      <c r="B534" t="s">
        <v>1565</v>
      </c>
      <c r="C534" t="s">
        <v>1566</v>
      </c>
      <c r="D534">
        <v>0.13</v>
      </c>
      <c r="E534" t="s">
        <v>305</v>
      </c>
      <c r="F534" t="s">
        <v>8379</v>
      </c>
      <c r="G534" t="s">
        <v>5</v>
      </c>
      <c r="H534" t="str">
        <f>VLOOKUP(Table_Query_from_Meridian_v32[[#This Row],[COUNTRY_CODE_OF_ORIGIN]],Sheet2!A:C,3,FALSE)</f>
        <v xml:space="preserve">Canada </v>
      </c>
    </row>
    <row r="535" spans="1:8" x14ac:dyDescent="0.25">
      <c r="A535" t="s">
        <v>1567</v>
      </c>
      <c r="B535" t="s">
        <v>1568</v>
      </c>
      <c r="C535" t="s">
        <v>1569</v>
      </c>
      <c r="D535">
        <v>0.13</v>
      </c>
      <c r="E535" t="s">
        <v>305</v>
      </c>
      <c r="F535" t="s">
        <v>8379</v>
      </c>
      <c r="G535" t="s">
        <v>5</v>
      </c>
      <c r="H535" t="str">
        <f>VLOOKUP(Table_Query_from_Meridian_v32[[#This Row],[COUNTRY_CODE_OF_ORIGIN]],Sheet2!A:C,3,FALSE)</f>
        <v xml:space="preserve">Canada </v>
      </c>
    </row>
    <row r="536" spans="1:8" x14ac:dyDescent="0.25">
      <c r="A536" t="s">
        <v>1570</v>
      </c>
      <c r="B536" t="s">
        <v>1571</v>
      </c>
      <c r="C536" t="s">
        <v>1572</v>
      </c>
      <c r="D536">
        <v>0.13</v>
      </c>
      <c r="E536" t="s">
        <v>305</v>
      </c>
      <c r="F536" t="s">
        <v>8379</v>
      </c>
      <c r="G536" t="s">
        <v>5</v>
      </c>
      <c r="H536" t="str">
        <f>VLOOKUP(Table_Query_from_Meridian_v32[[#This Row],[COUNTRY_CODE_OF_ORIGIN]],Sheet2!A:C,3,FALSE)</f>
        <v xml:space="preserve">Canada </v>
      </c>
    </row>
    <row r="537" spans="1:8" x14ac:dyDescent="0.25">
      <c r="A537" t="s">
        <v>1573</v>
      </c>
      <c r="B537" t="s">
        <v>1574</v>
      </c>
      <c r="C537" t="s">
        <v>1575</v>
      </c>
      <c r="D537">
        <v>0.09</v>
      </c>
      <c r="E537" t="s">
        <v>305</v>
      </c>
      <c r="F537" t="s">
        <v>8379</v>
      </c>
      <c r="G537" t="s">
        <v>5</v>
      </c>
      <c r="H537" t="str">
        <f>VLOOKUP(Table_Query_from_Meridian_v32[[#This Row],[COUNTRY_CODE_OF_ORIGIN]],Sheet2!A:C,3,FALSE)</f>
        <v xml:space="preserve">Canada </v>
      </c>
    </row>
    <row r="538" spans="1:8" x14ac:dyDescent="0.25">
      <c r="A538" t="s">
        <v>1576</v>
      </c>
      <c r="B538" t="s">
        <v>1577</v>
      </c>
      <c r="C538" t="s">
        <v>1578</v>
      </c>
      <c r="D538">
        <v>0.09</v>
      </c>
      <c r="E538" t="s">
        <v>305</v>
      </c>
      <c r="F538" t="s">
        <v>8379</v>
      </c>
      <c r="G538" t="s">
        <v>5</v>
      </c>
      <c r="H538" t="str">
        <f>VLOOKUP(Table_Query_from_Meridian_v32[[#This Row],[COUNTRY_CODE_OF_ORIGIN]],Sheet2!A:C,3,FALSE)</f>
        <v xml:space="preserve">Canada </v>
      </c>
    </row>
    <row r="539" spans="1:8" x14ac:dyDescent="0.25">
      <c r="A539" t="s">
        <v>1579</v>
      </c>
      <c r="B539" t="s">
        <v>1580</v>
      </c>
      <c r="C539" t="s">
        <v>1581</v>
      </c>
      <c r="D539">
        <v>0.23</v>
      </c>
      <c r="E539" t="s">
        <v>305</v>
      </c>
      <c r="F539" t="s">
        <v>8379</v>
      </c>
      <c r="G539" t="s">
        <v>5</v>
      </c>
      <c r="H539" t="str">
        <f>VLOOKUP(Table_Query_from_Meridian_v32[[#This Row],[COUNTRY_CODE_OF_ORIGIN]],Sheet2!A:C,3,FALSE)</f>
        <v xml:space="preserve">Canada </v>
      </c>
    </row>
    <row r="540" spans="1:8" x14ac:dyDescent="0.25">
      <c r="A540" t="s">
        <v>1582</v>
      </c>
      <c r="B540" t="s">
        <v>1583</v>
      </c>
      <c r="C540" t="s">
        <v>5</v>
      </c>
      <c r="D540">
        <v>0.23</v>
      </c>
      <c r="E540" t="s">
        <v>305</v>
      </c>
      <c r="F540" t="s">
        <v>8379</v>
      </c>
      <c r="G540" t="s">
        <v>5</v>
      </c>
      <c r="H540" t="str">
        <f>VLOOKUP(Table_Query_from_Meridian_v32[[#This Row],[COUNTRY_CODE_OF_ORIGIN]],Sheet2!A:C,3,FALSE)</f>
        <v xml:space="preserve">Canada </v>
      </c>
    </row>
    <row r="541" spans="1:8" x14ac:dyDescent="0.25">
      <c r="A541" t="s">
        <v>1584</v>
      </c>
      <c r="B541" t="s">
        <v>1585</v>
      </c>
      <c r="C541" t="s">
        <v>1586</v>
      </c>
      <c r="D541">
        <v>0.3</v>
      </c>
      <c r="E541" t="s">
        <v>305</v>
      </c>
      <c r="F541" t="s">
        <v>8379</v>
      </c>
      <c r="G541" t="s">
        <v>5</v>
      </c>
      <c r="H541" t="str">
        <f>VLOOKUP(Table_Query_from_Meridian_v32[[#This Row],[COUNTRY_CODE_OF_ORIGIN]],Sheet2!A:C,3,FALSE)</f>
        <v xml:space="preserve">Canada </v>
      </c>
    </row>
    <row r="542" spans="1:8" x14ac:dyDescent="0.25">
      <c r="A542" t="s">
        <v>1587</v>
      </c>
      <c r="B542" t="s">
        <v>1588</v>
      </c>
      <c r="C542" t="s">
        <v>1589</v>
      </c>
      <c r="D542">
        <v>0.39</v>
      </c>
      <c r="E542" t="s">
        <v>305</v>
      </c>
      <c r="F542" t="s">
        <v>8379</v>
      </c>
      <c r="G542" t="s">
        <v>5</v>
      </c>
      <c r="H542" t="str">
        <f>VLOOKUP(Table_Query_from_Meridian_v32[[#This Row],[COUNTRY_CODE_OF_ORIGIN]],Sheet2!A:C,3,FALSE)</f>
        <v xml:space="preserve">Canada </v>
      </c>
    </row>
    <row r="543" spans="1:8" x14ac:dyDescent="0.25">
      <c r="A543" t="s">
        <v>1590</v>
      </c>
      <c r="B543" t="s">
        <v>1591</v>
      </c>
      <c r="C543" t="s">
        <v>1592</v>
      </c>
      <c r="D543">
        <v>0.27</v>
      </c>
      <c r="E543" t="s">
        <v>305</v>
      </c>
      <c r="F543" t="s">
        <v>8379</v>
      </c>
      <c r="G543" t="s">
        <v>5</v>
      </c>
      <c r="H543" t="str">
        <f>VLOOKUP(Table_Query_from_Meridian_v32[[#This Row],[COUNTRY_CODE_OF_ORIGIN]],Sheet2!A:C,3,FALSE)</f>
        <v xml:space="preserve">Canada </v>
      </c>
    </row>
    <row r="544" spans="1:8" x14ac:dyDescent="0.25">
      <c r="A544" t="s">
        <v>1593</v>
      </c>
      <c r="B544" t="s">
        <v>1594</v>
      </c>
      <c r="C544" t="s">
        <v>1595</v>
      </c>
      <c r="D544">
        <v>0.15</v>
      </c>
      <c r="E544" t="s">
        <v>305</v>
      </c>
      <c r="F544" t="s">
        <v>8379</v>
      </c>
      <c r="G544" t="s">
        <v>5</v>
      </c>
      <c r="H544" t="str">
        <f>VLOOKUP(Table_Query_from_Meridian_v32[[#This Row],[COUNTRY_CODE_OF_ORIGIN]],Sheet2!A:C,3,FALSE)</f>
        <v xml:space="preserve">Canada </v>
      </c>
    </row>
    <row r="545" spans="1:8" x14ac:dyDescent="0.25">
      <c r="A545" t="s">
        <v>1596</v>
      </c>
      <c r="B545" t="s">
        <v>1597</v>
      </c>
      <c r="C545" t="s">
        <v>1598</v>
      </c>
      <c r="D545">
        <v>2.5</v>
      </c>
      <c r="E545" t="s">
        <v>305</v>
      </c>
      <c r="F545" t="s">
        <v>8379</v>
      </c>
      <c r="G545" t="s">
        <v>5</v>
      </c>
      <c r="H545" t="str">
        <f>VLOOKUP(Table_Query_from_Meridian_v32[[#This Row],[COUNTRY_CODE_OF_ORIGIN]],Sheet2!A:C,3,FALSE)</f>
        <v xml:space="preserve">Canada </v>
      </c>
    </row>
    <row r="546" spans="1:8" x14ac:dyDescent="0.25">
      <c r="A546" t="s">
        <v>1599</v>
      </c>
      <c r="B546" t="s">
        <v>1600</v>
      </c>
      <c r="C546" t="s">
        <v>1601</v>
      </c>
      <c r="D546">
        <v>1.2</v>
      </c>
      <c r="E546" t="s">
        <v>305</v>
      </c>
      <c r="F546" t="s">
        <v>8379</v>
      </c>
      <c r="G546" t="s">
        <v>5</v>
      </c>
      <c r="H546" t="str">
        <f>VLOOKUP(Table_Query_from_Meridian_v32[[#This Row],[COUNTRY_CODE_OF_ORIGIN]],Sheet2!A:C,3,FALSE)</f>
        <v xml:space="preserve">Canada </v>
      </c>
    </row>
    <row r="547" spans="1:8" x14ac:dyDescent="0.25">
      <c r="A547" t="s">
        <v>1602</v>
      </c>
      <c r="B547" t="s">
        <v>1603</v>
      </c>
      <c r="C547" t="s">
        <v>1604</v>
      </c>
      <c r="D547">
        <v>0.18</v>
      </c>
      <c r="E547" t="s">
        <v>305</v>
      </c>
      <c r="F547" t="s">
        <v>8379</v>
      </c>
      <c r="G547" t="s">
        <v>5</v>
      </c>
      <c r="H547" t="str">
        <f>VLOOKUP(Table_Query_from_Meridian_v32[[#This Row],[COUNTRY_CODE_OF_ORIGIN]],Sheet2!A:C,3,FALSE)</f>
        <v xml:space="preserve">Canada </v>
      </c>
    </row>
    <row r="548" spans="1:8" x14ac:dyDescent="0.25">
      <c r="A548" t="s">
        <v>1605</v>
      </c>
      <c r="B548" t="s">
        <v>1606</v>
      </c>
      <c r="C548" t="s">
        <v>1607</v>
      </c>
      <c r="D548">
        <v>0.33</v>
      </c>
      <c r="E548" t="s">
        <v>305</v>
      </c>
      <c r="F548" t="s">
        <v>8379</v>
      </c>
      <c r="G548" t="s">
        <v>5</v>
      </c>
      <c r="H548" t="str">
        <f>VLOOKUP(Table_Query_from_Meridian_v32[[#This Row],[COUNTRY_CODE_OF_ORIGIN]],Sheet2!A:C,3,FALSE)</f>
        <v xml:space="preserve">Canada </v>
      </c>
    </row>
    <row r="549" spans="1:8" x14ac:dyDescent="0.25">
      <c r="A549" t="s">
        <v>1608</v>
      </c>
      <c r="B549" t="s">
        <v>1609</v>
      </c>
      <c r="C549" t="s">
        <v>1610</v>
      </c>
      <c r="D549">
        <v>0.55000000000000004</v>
      </c>
      <c r="E549" t="s">
        <v>305</v>
      </c>
      <c r="F549" t="s">
        <v>8379</v>
      </c>
      <c r="G549" t="s">
        <v>5</v>
      </c>
      <c r="H549" t="str">
        <f>VLOOKUP(Table_Query_from_Meridian_v32[[#This Row],[COUNTRY_CODE_OF_ORIGIN]],Sheet2!A:C,3,FALSE)</f>
        <v xml:space="preserve">Canada </v>
      </c>
    </row>
    <row r="550" spans="1:8" x14ac:dyDescent="0.25">
      <c r="A550" t="s">
        <v>1611</v>
      </c>
      <c r="B550" t="s">
        <v>1612</v>
      </c>
      <c r="C550" t="s">
        <v>1613</v>
      </c>
      <c r="D550">
        <v>0.67</v>
      </c>
      <c r="E550" t="s">
        <v>305</v>
      </c>
      <c r="F550" t="s">
        <v>8379</v>
      </c>
      <c r="G550" t="s">
        <v>5</v>
      </c>
      <c r="H550" t="str">
        <f>VLOOKUP(Table_Query_from_Meridian_v32[[#This Row],[COUNTRY_CODE_OF_ORIGIN]],Sheet2!A:C,3,FALSE)</f>
        <v xml:space="preserve">Canada </v>
      </c>
    </row>
    <row r="551" spans="1:8" x14ac:dyDescent="0.25">
      <c r="A551" t="s">
        <v>1614</v>
      </c>
      <c r="B551" t="s">
        <v>1615</v>
      </c>
      <c r="C551" t="s">
        <v>1616</v>
      </c>
      <c r="D551">
        <v>0.28000000000000003</v>
      </c>
      <c r="E551" t="s">
        <v>305</v>
      </c>
      <c r="F551" t="s">
        <v>8379</v>
      </c>
      <c r="G551" t="s">
        <v>5</v>
      </c>
      <c r="H551" t="str">
        <f>VLOOKUP(Table_Query_from_Meridian_v32[[#This Row],[COUNTRY_CODE_OF_ORIGIN]],Sheet2!A:C,3,FALSE)</f>
        <v xml:space="preserve">Canada </v>
      </c>
    </row>
    <row r="552" spans="1:8" x14ac:dyDescent="0.25">
      <c r="A552" t="s">
        <v>1617</v>
      </c>
      <c r="B552" t="s">
        <v>1618</v>
      </c>
      <c r="C552" t="s">
        <v>1619</v>
      </c>
      <c r="D552">
        <v>0.38</v>
      </c>
      <c r="E552" t="s">
        <v>305</v>
      </c>
      <c r="F552" t="s">
        <v>8379</v>
      </c>
      <c r="G552" t="s">
        <v>5</v>
      </c>
      <c r="H552" t="str">
        <f>VLOOKUP(Table_Query_from_Meridian_v32[[#This Row],[COUNTRY_CODE_OF_ORIGIN]],Sheet2!A:C,3,FALSE)</f>
        <v xml:space="preserve">Canada </v>
      </c>
    </row>
    <row r="553" spans="1:8" x14ac:dyDescent="0.25">
      <c r="A553" t="s">
        <v>1620</v>
      </c>
      <c r="B553" t="s">
        <v>1621</v>
      </c>
      <c r="C553" t="s">
        <v>1622</v>
      </c>
      <c r="D553">
        <v>0.42</v>
      </c>
      <c r="E553" t="s">
        <v>305</v>
      </c>
      <c r="F553" t="s">
        <v>8379</v>
      </c>
      <c r="G553" t="s">
        <v>5</v>
      </c>
      <c r="H553" t="str">
        <f>VLOOKUP(Table_Query_from_Meridian_v32[[#This Row],[COUNTRY_CODE_OF_ORIGIN]],Sheet2!A:C,3,FALSE)</f>
        <v xml:space="preserve">Canada </v>
      </c>
    </row>
    <row r="554" spans="1:8" x14ac:dyDescent="0.25">
      <c r="A554" t="s">
        <v>1623</v>
      </c>
      <c r="B554" t="s">
        <v>1624</v>
      </c>
      <c r="C554" t="s">
        <v>1625</v>
      </c>
      <c r="D554">
        <v>0.3</v>
      </c>
      <c r="E554" t="s">
        <v>305</v>
      </c>
      <c r="F554" t="s">
        <v>8379</v>
      </c>
      <c r="G554" t="s">
        <v>5</v>
      </c>
      <c r="H554" t="str">
        <f>VLOOKUP(Table_Query_from_Meridian_v32[[#This Row],[COUNTRY_CODE_OF_ORIGIN]],Sheet2!A:C,3,FALSE)</f>
        <v xml:space="preserve">Canada </v>
      </c>
    </row>
    <row r="555" spans="1:8" x14ac:dyDescent="0.25">
      <c r="A555" t="s">
        <v>1626</v>
      </c>
      <c r="B555" t="s">
        <v>1627</v>
      </c>
      <c r="C555" t="s">
        <v>1628</v>
      </c>
      <c r="D555">
        <v>0.35</v>
      </c>
      <c r="E555" t="s">
        <v>305</v>
      </c>
      <c r="F555" t="s">
        <v>8379</v>
      </c>
      <c r="G555" t="s">
        <v>5</v>
      </c>
      <c r="H555" t="str">
        <f>VLOOKUP(Table_Query_from_Meridian_v32[[#This Row],[COUNTRY_CODE_OF_ORIGIN]],Sheet2!A:C,3,FALSE)</f>
        <v xml:space="preserve">Canada </v>
      </c>
    </row>
    <row r="556" spans="1:8" x14ac:dyDescent="0.25">
      <c r="A556" t="s">
        <v>1629</v>
      </c>
      <c r="B556" t="s">
        <v>1630</v>
      </c>
      <c r="C556" t="s">
        <v>1631</v>
      </c>
      <c r="D556">
        <v>0.55000000000000004</v>
      </c>
      <c r="E556" t="s">
        <v>305</v>
      </c>
      <c r="F556" t="s">
        <v>8379</v>
      </c>
      <c r="G556" t="s">
        <v>5</v>
      </c>
      <c r="H556" t="str">
        <f>VLOOKUP(Table_Query_from_Meridian_v32[[#This Row],[COUNTRY_CODE_OF_ORIGIN]],Sheet2!A:C,3,FALSE)</f>
        <v xml:space="preserve">Canada </v>
      </c>
    </row>
    <row r="557" spans="1:8" x14ac:dyDescent="0.25">
      <c r="A557" t="s">
        <v>1632</v>
      </c>
      <c r="B557" t="s">
        <v>1633</v>
      </c>
      <c r="C557" t="s">
        <v>1634</v>
      </c>
      <c r="D557">
        <v>4.7</v>
      </c>
      <c r="E557" t="s">
        <v>305</v>
      </c>
      <c r="F557" t="s">
        <v>8379</v>
      </c>
      <c r="G557" t="s">
        <v>5</v>
      </c>
      <c r="H557" t="str">
        <f>VLOOKUP(Table_Query_from_Meridian_v32[[#This Row],[COUNTRY_CODE_OF_ORIGIN]],Sheet2!A:C,3,FALSE)</f>
        <v xml:space="preserve">Canada </v>
      </c>
    </row>
    <row r="558" spans="1:8" x14ac:dyDescent="0.25">
      <c r="A558" t="s">
        <v>1635</v>
      </c>
      <c r="B558" t="s">
        <v>1636</v>
      </c>
      <c r="C558" t="s">
        <v>1637</v>
      </c>
      <c r="D558">
        <v>0.17</v>
      </c>
      <c r="E558" t="s">
        <v>305</v>
      </c>
      <c r="F558" t="s">
        <v>8379</v>
      </c>
      <c r="G558" t="s">
        <v>5</v>
      </c>
      <c r="H558" t="str">
        <f>VLOOKUP(Table_Query_from_Meridian_v32[[#This Row],[COUNTRY_CODE_OF_ORIGIN]],Sheet2!A:C,3,FALSE)</f>
        <v xml:space="preserve">Canada </v>
      </c>
    </row>
    <row r="559" spans="1:8" x14ac:dyDescent="0.25">
      <c r="A559" t="s">
        <v>1638</v>
      </c>
      <c r="B559" t="s">
        <v>1639</v>
      </c>
      <c r="C559" t="s">
        <v>1640</v>
      </c>
      <c r="D559">
        <v>0.09</v>
      </c>
      <c r="E559" t="s">
        <v>305</v>
      </c>
      <c r="F559" t="s">
        <v>8379</v>
      </c>
      <c r="G559" t="s">
        <v>5</v>
      </c>
      <c r="H559" t="str">
        <f>VLOOKUP(Table_Query_from_Meridian_v32[[#This Row],[COUNTRY_CODE_OF_ORIGIN]],Sheet2!A:C,3,FALSE)</f>
        <v xml:space="preserve">Canada </v>
      </c>
    </row>
    <row r="560" spans="1:8" x14ac:dyDescent="0.25">
      <c r="A560" t="s">
        <v>1642</v>
      </c>
      <c r="B560" t="s">
        <v>1643</v>
      </c>
      <c r="C560" t="s">
        <v>1644</v>
      </c>
      <c r="D560">
        <v>0.22</v>
      </c>
      <c r="E560" t="s">
        <v>305</v>
      </c>
      <c r="F560" t="s">
        <v>8379</v>
      </c>
      <c r="G560" t="s">
        <v>5</v>
      </c>
      <c r="H560" t="str">
        <f>VLOOKUP(Table_Query_from_Meridian_v32[[#This Row],[COUNTRY_CODE_OF_ORIGIN]],Sheet2!A:C,3,FALSE)</f>
        <v xml:space="preserve">Canada </v>
      </c>
    </row>
    <row r="561" spans="1:8" x14ac:dyDescent="0.25">
      <c r="A561" t="s">
        <v>1645</v>
      </c>
      <c r="B561" t="s">
        <v>1646</v>
      </c>
      <c r="C561" t="s">
        <v>1647</v>
      </c>
      <c r="D561">
        <v>0.17</v>
      </c>
      <c r="E561" t="s">
        <v>305</v>
      </c>
      <c r="F561" t="s">
        <v>8379</v>
      </c>
      <c r="G561" t="s">
        <v>5</v>
      </c>
      <c r="H561" t="str">
        <f>VLOOKUP(Table_Query_from_Meridian_v32[[#This Row],[COUNTRY_CODE_OF_ORIGIN]],Sheet2!A:C,3,FALSE)</f>
        <v xml:space="preserve">Canada </v>
      </c>
    </row>
    <row r="562" spans="1:8" x14ac:dyDescent="0.25">
      <c r="A562" t="s">
        <v>1648</v>
      </c>
      <c r="B562" t="s">
        <v>1649</v>
      </c>
      <c r="C562" t="s">
        <v>1650</v>
      </c>
      <c r="D562">
        <v>0.09</v>
      </c>
      <c r="E562" t="s">
        <v>305</v>
      </c>
      <c r="F562" t="s">
        <v>8379</v>
      </c>
      <c r="G562" t="s">
        <v>5</v>
      </c>
      <c r="H562" t="str">
        <f>VLOOKUP(Table_Query_from_Meridian_v32[[#This Row],[COUNTRY_CODE_OF_ORIGIN]],Sheet2!A:C,3,FALSE)</f>
        <v xml:space="preserve">Canada </v>
      </c>
    </row>
    <row r="563" spans="1:8" x14ac:dyDescent="0.25">
      <c r="A563" t="s">
        <v>1651</v>
      </c>
      <c r="B563" t="s">
        <v>1652</v>
      </c>
      <c r="C563" t="s">
        <v>1653</v>
      </c>
      <c r="D563">
        <v>0.25</v>
      </c>
      <c r="E563" t="s">
        <v>305</v>
      </c>
      <c r="F563" t="s">
        <v>8379</v>
      </c>
      <c r="G563" t="s">
        <v>5</v>
      </c>
      <c r="H563" t="str">
        <f>VLOOKUP(Table_Query_from_Meridian_v32[[#This Row],[COUNTRY_CODE_OF_ORIGIN]],Sheet2!A:C,3,FALSE)</f>
        <v xml:space="preserve">Canada </v>
      </c>
    </row>
    <row r="564" spans="1:8" x14ac:dyDescent="0.25">
      <c r="A564" t="s">
        <v>1654</v>
      </c>
      <c r="B564" t="s">
        <v>1655</v>
      </c>
      <c r="C564" t="s">
        <v>1656</v>
      </c>
      <c r="D564">
        <v>0.14000000000000001</v>
      </c>
      <c r="E564" t="s">
        <v>305</v>
      </c>
      <c r="F564" t="s">
        <v>8379</v>
      </c>
      <c r="G564" t="s">
        <v>5</v>
      </c>
      <c r="H564" t="str">
        <f>VLOOKUP(Table_Query_from_Meridian_v32[[#This Row],[COUNTRY_CODE_OF_ORIGIN]],Sheet2!A:C,3,FALSE)</f>
        <v xml:space="preserve">Canada </v>
      </c>
    </row>
    <row r="565" spans="1:8" x14ac:dyDescent="0.25">
      <c r="A565" t="s">
        <v>1657</v>
      </c>
      <c r="B565" t="s">
        <v>1658</v>
      </c>
      <c r="C565" t="s">
        <v>1659</v>
      </c>
      <c r="D565">
        <v>0.41</v>
      </c>
      <c r="E565" t="s">
        <v>305</v>
      </c>
      <c r="F565" t="s">
        <v>8379</v>
      </c>
      <c r="G565" t="s">
        <v>5</v>
      </c>
      <c r="H565" t="str">
        <f>VLOOKUP(Table_Query_from_Meridian_v32[[#This Row],[COUNTRY_CODE_OF_ORIGIN]],Sheet2!A:C,3,FALSE)</f>
        <v xml:space="preserve">Canada </v>
      </c>
    </row>
    <row r="566" spans="1:8" x14ac:dyDescent="0.25">
      <c r="A566" t="s">
        <v>1660</v>
      </c>
      <c r="B566" t="s">
        <v>1661</v>
      </c>
      <c r="C566" t="s">
        <v>1662</v>
      </c>
      <c r="D566">
        <v>0.44</v>
      </c>
      <c r="E566" t="s">
        <v>305</v>
      </c>
      <c r="F566" t="s">
        <v>8379</v>
      </c>
      <c r="G566" t="s">
        <v>5</v>
      </c>
      <c r="H566" t="str">
        <f>VLOOKUP(Table_Query_from_Meridian_v32[[#This Row],[COUNTRY_CODE_OF_ORIGIN]],Sheet2!A:C,3,FALSE)</f>
        <v xml:space="preserve">Canada </v>
      </c>
    </row>
    <row r="567" spans="1:8" x14ac:dyDescent="0.25">
      <c r="A567" t="s">
        <v>1663</v>
      </c>
      <c r="B567" t="s">
        <v>1664</v>
      </c>
      <c r="C567" t="s">
        <v>1665</v>
      </c>
      <c r="D567">
        <v>0.17</v>
      </c>
      <c r="E567" t="s">
        <v>305</v>
      </c>
      <c r="F567" t="s">
        <v>8379</v>
      </c>
      <c r="G567" t="s">
        <v>5</v>
      </c>
      <c r="H567" t="str">
        <f>VLOOKUP(Table_Query_from_Meridian_v32[[#This Row],[COUNTRY_CODE_OF_ORIGIN]],Sheet2!A:C,3,FALSE)</f>
        <v xml:space="preserve">Canada </v>
      </c>
    </row>
    <row r="568" spans="1:8" x14ac:dyDescent="0.25">
      <c r="A568" t="s">
        <v>1666</v>
      </c>
      <c r="B568" t="s">
        <v>1667</v>
      </c>
      <c r="C568" t="s">
        <v>1668</v>
      </c>
      <c r="D568">
        <v>0.17</v>
      </c>
      <c r="E568" t="s">
        <v>305</v>
      </c>
      <c r="F568" t="s">
        <v>8379</v>
      </c>
      <c r="G568" t="s">
        <v>5</v>
      </c>
      <c r="H568" t="str">
        <f>VLOOKUP(Table_Query_from_Meridian_v32[[#This Row],[COUNTRY_CODE_OF_ORIGIN]],Sheet2!A:C,3,FALSE)</f>
        <v xml:space="preserve">Canada </v>
      </c>
    </row>
    <row r="569" spans="1:8" x14ac:dyDescent="0.25">
      <c r="A569" t="s">
        <v>1669</v>
      </c>
      <c r="B569" t="s">
        <v>1670</v>
      </c>
      <c r="C569" t="s">
        <v>1671</v>
      </c>
      <c r="D569">
        <v>0.87</v>
      </c>
      <c r="E569" t="s">
        <v>305</v>
      </c>
      <c r="F569" t="s">
        <v>8379</v>
      </c>
      <c r="G569" t="s">
        <v>5</v>
      </c>
      <c r="H569" t="str">
        <f>VLOOKUP(Table_Query_from_Meridian_v32[[#This Row],[COUNTRY_CODE_OF_ORIGIN]],Sheet2!A:C,3,FALSE)</f>
        <v xml:space="preserve">Canada </v>
      </c>
    </row>
    <row r="570" spans="1:8" x14ac:dyDescent="0.25">
      <c r="A570" t="s">
        <v>1672</v>
      </c>
      <c r="B570" t="s">
        <v>1673</v>
      </c>
      <c r="C570" t="s">
        <v>1674</v>
      </c>
      <c r="D570">
        <v>0.1</v>
      </c>
      <c r="E570" t="s">
        <v>305</v>
      </c>
      <c r="F570" t="s">
        <v>8379</v>
      </c>
      <c r="G570" t="s">
        <v>5</v>
      </c>
      <c r="H570" t="str">
        <f>VLOOKUP(Table_Query_from_Meridian_v32[[#This Row],[COUNTRY_CODE_OF_ORIGIN]],Sheet2!A:C,3,FALSE)</f>
        <v xml:space="preserve">Canada </v>
      </c>
    </row>
    <row r="571" spans="1:8" x14ac:dyDescent="0.25">
      <c r="A571" t="s">
        <v>1675</v>
      </c>
      <c r="B571" t="s">
        <v>1676</v>
      </c>
      <c r="C571" t="s">
        <v>1677</v>
      </c>
      <c r="D571">
        <v>0.03</v>
      </c>
      <c r="E571" t="s">
        <v>305</v>
      </c>
      <c r="F571" t="s">
        <v>8380</v>
      </c>
      <c r="G571" t="s">
        <v>8306</v>
      </c>
      <c r="H571" t="str">
        <f>VLOOKUP(Table_Query_from_Meridian_v32[[#This Row],[COUNTRY_CODE_OF_ORIGIN]],Sheet2!A:C,3,FALSE)</f>
        <v xml:space="preserve">Canada </v>
      </c>
    </row>
    <row r="572" spans="1:8" x14ac:dyDescent="0.25">
      <c r="A572" t="s">
        <v>1678</v>
      </c>
      <c r="B572" t="s">
        <v>1679</v>
      </c>
      <c r="C572" t="s">
        <v>1680</v>
      </c>
      <c r="D572">
        <v>0.05</v>
      </c>
      <c r="E572" t="s">
        <v>305</v>
      </c>
      <c r="F572" t="s">
        <v>8380</v>
      </c>
      <c r="G572" t="s">
        <v>8306</v>
      </c>
      <c r="H572" t="str">
        <f>VLOOKUP(Table_Query_from_Meridian_v32[[#This Row],[COUNTRY_CODE_OF_ORIGIN]],Sheet2!A:C,3,FALSE)</f>
        <v xml:space="preserve">Canada </v>
      </c>
    </row>
    <row r="573" spans="1:8" x14ac:dyDescent="0.25">
      <c r="A573" t="s">
        <v>1681</v>
      </c>
      <c r="B573" t="s">
        <v>1682</v>
      </c>
      <c r="C573" t="s">
        <v>1683</v>
      </c>
      <c r="D573">
        <v>0.06</v>
      </c>
      <c r="E573" t="s">
        <v>305</v>
      </c>
      <c r="F573" t="s">
        <v>8379</v>
      </c>
      <c r="G573" t="s">
        <v>5</v>
      </c>
      <c r="H573" t="str">
        <f>VLOOKUP(Table_Query_from_Meridian_v32[[#This Row],[COUNTRY_CODE_OF_ORIGIN]],Sheet2!A:C,3,FALSE)</f>
        <v xml:space="preserve">Canada </v>
      </c>
    </row>
    <row r="574" spans="1:8" x14ac:dyDescent="0.25">
      <c r="A574" t="s">
        <v>1684</v>
      </c>
      <c r="B574" t="s">
        <v>1685</v>
      </c>
      <c r="C574" t="s">
        <v>1686</v>
      </c>
      <c r="D574">
        <v>0.18</v>
      </c>
      <c r="E574" t="s">
        <v>305</v>
      </c>
      <c r="F574" t="s">
        <v>8379</v>
      </c>
      <c r="G574" t="s">
        <v>5</v>
      </c>
      <c r="H574" t="str">
        <f>VLOOKUP(Table_Query_from_Meridian_v32[[#This Row],[COUNTRY_CODE_OF_ORIGIN]],Sheet2!A:C,3,FALSE)</f>
        <v xml:space="preserve">Canada </v>
      </c>
    </row>
    <row r="575" spans="1:8" x14ac:dyDescent="0.25">
      <c r="A575" t="s">
        <v>1687</v>
      </c>
      <c r="B575" t="s">
        <v>1688</v>
      </c>
      <c r="C575" t="s">
        <v>1689</v>
      </c>
      <c r="D575">
        <v>0.25</v>
      </c>
      <c r="E575" t="s">
        <v>305</v>
      </c>
      <c r="F575" t="s">
        <v>8379</v>
      </c>
      <c r="G575" t="s">
        <v>5</v>
      </c>
      <c r="H575" t="str">
        <f>VLOOKUP(Table_Query_from_Meridian_v32[[#This Row],[COUNTRY_CODE_OF_ORIGIN]],Sheet2!A:C,3,FALSE)</f>
        <v xml:space="preserve">Canada </v>
      </c>
    </row>
    <row r="576" spans="1:8" x14ac:dyDescent="0.25">
      <c r="A576" t="s">
        <v>1690</v>
      </c>
      <c r="B576" t="s">
        <v>1691</v>
      </c>
      <c r="C576" t="s">
        <v>1692</v>
      </c>
      <c r="D576">
        <v>0.56999999999999995</v>
      </c>
      <c r="E576" t="s">
        <v>305</v>
      </c>
      <c r="F576" t="s">
        <v>8379</v>
      </c>
      <c r="G576" t="s">
        <v>5</v>
      </c>
      <c r="H576" t="str">
        <f>VLOOKUP(Table_Query_from_Meridian_v32[[#This Row],[COUNTRY_CODE_OF_ORIGIN]],Sheet2!A:C,3,FALSE)</f>
        <v xml:space="preserve">Canada </v>
      </c>
    </row>
    <row r="577" spans="1:8" x14ac:dyDescent="0.25">
      <c r="A577" t="s">
        <v>1693</v>
      </c>
      <c r="B577" t="s">
        <v>1694</v>
      </c>
      <c r="C577" t="s">
        <v>1695</v>
      </c>
      <c r="D577">
        <v>0.42</v>
      </c>
      <c r="E577" t="s">
        <v>305</v>
      </c>
      <c r="F577" t="s">
        <v>8379</v>
      </c>
      <c r="G577" t="s">
        <v>5</v>
      </c>
      <c r="H577" t="str">
        <f>VLOOKUP(Table_Query_from_Meridian_v32[[#This Row],[COUNTRY_CODE_OF_ORIGIN]],Sheet2!A:C,3,FALSE)</f>
        <v xml:space="preserve">Canada </v>
      </c>
    </row>
    <row r="578" spans="1:8" x14ac:dyDescent="0.25">
      <c r="A578" t="s">
        <v>1696</v>
      </c>
      <c r="B578" t="s">
        <v>1697</v>
      </c>
      <c r="C578" t="s">
        <v>1698</v>
      </c>
      <c r="D578">
        <v>0.13</v>
      </c>
      <c r="E578" t="s">
        <v>305</v>
      </c>
      <c r="F578" t="s">
        <v>8379</v>
      </c>
      <c r="G578" t="s">
        <v>5</v>
      </c>
      <c r="H578" t="str">
        <f>VLOOKUP(Table_Query_from_Meridian_v32[[#This Row],[COUNTRY_CODE_OF_ORIGIN]],Sheet2!A:C,3,FALSE)</f>
        <v xml:space="preserve">Canada </v>
      </c>
    </row>
    <row r="579" spans="1:8" x14ac:dyDescent="0.25">
      <c r="A579" t="s">
        <v>1699</v>
      </c>
      <c r="B579" t="s">
        <v>1700</v>
      </c>
      <c r="C579" t="s">
        <v>1701</v>
      </c>
      <c r="D579">
        <v>0.08</v>
      </c>
      <c r="E579" t="s">
        <v>305</v>
      </c>
      <c r="F579" t="s">
        <v>8379</v>
      </c>
      <c r="G579" t="s">
        <v>5</v>
      </c>
      <c r="H579" t="str">
        <f>VLOOKUP(Table_Query_from_Meridian_v32[[#This Row],[COUNTRY_CODE_OF_ORIGIN]],Sheet2!A:C,3,FALSE)</f>
        <v xml:space="preserve">Canada </v>
      </c>
    </row>
    <row r="580" spans="1:8" x14ac:dyDescent="0.25">
      <c r="A580" t="s">
        <v>1702</v>
      </c>
      <c r="B580" t="s">
        <v>1703</v>
      </c>
      <c r="C580" t="s">
        <v>1704</v>
      </c>
      <c r="D580">
        <v>7.0000000000000007E-2</v>
      </c>
      <c r="E580" t="s">
        <v>305</v>
      </c>
      <c r="F580" t="s">
        <v>8379</v>
      </c>
      <c r="G580" t="s">
        <v>5</v>
      </c>
      <c r="H580" t="str">
        <f>VLOOKUP(Table_Query_from_Meridian_v32[[#This Row],[COUNTRY_CODE_OF_ORIGIN]],Sheet2!A:C,3,FALSE)</f>
        <v xml:space="preserve">Canada </v>
      </c>
    </row>
    <row r="581" spans="1:8" x14ac:dyDescent="0.25">
      <c r="A581" t="s">
        <v>1705</v>
      </c>
      <c r="B581" t="s">
        <v>1706</v>
      </c>
      <c r="C581" t="s">
        <v>1707</v>
      </c>
      <c r="D581">
        <v>0.09</v>
      </c>
      <c r="E581" t="s">
        <v>305</v>
      </c>
      <c r="F581" t="s">
        <v>8379</v>
      </c>
      <c r="G581" t="s">
        <v>5</v>
      </c>
      <c r="H581" t="str">
        <f>VLOOKUP(Table_Query_from_Meridian_v32[[#This Row],[COUNTRY_CODE_OF_ORIGIN]],Sheet2!A:C,3,FALSE)</f>
        <v xml:space="preserve">Canada </v>
      </c>
    </row>
    <row r="582" spans="1:8" x14ac:dyDescent="0.25">
      <c r="A582" t="s">
        <v>1708</v>
      </c>
      <c r="B582" t="s">
        <v>1709</v>
      </c>
      <c r="C582" t="s">
        <v>1710</v>
      </c>
      <c r="D582">
        <v>0.16</v>
      </c>
      <c r="E582" t="s">
        <v>305</v>
      </c>
      <c r="F582" t="s">
        <v>8379</v>
      </c>
      <c r="G582" t="s">
        <v>5</v>
      </c>
      <c r="H582" t="str">
        <f>VLOOKUP(Table_Query_from_Meridian_v32[[#This Row],[COUNTRY_CODE_OF_ORIGIN]],Sheet2!A:C,3,FALSE)</f>
        <v xml:space="preserve">Canada </v>
      </c>
    </row>
    <row r="583" spans="1:8" x14ac:dyDescent="0.25">
      <c r="A583" t="s">
        <v>1711</v>
      </c>
      <c r="B583" t="s">
        <v>1712</v>
      </c>
      <c r="C583" t="s">
        <v>1713</v>
      </c>
      <c r="D583">
        <v>0.11</v>
      </c>
      <c r="E583" t="s">
        <v>305</v>
      </c>
      <c r="F583" t="s">
        <v>8379</v>
      </c>
      <c r="G583" t="s">
        <v>5</v>
      </c>
      <c r="H583" t="str">
        <f>VLOOKUP(Table_Query_from_Meridian_v32[[#This Row],[COUNTRY_CODE_OF_ORIGIN]],Sheet2!A:C,3,FALSE)</f>
        <v xml:space="preserve">Canada </v>
      </c>
    </row>
    <row r="584" spans="1:8" x14ac:dyDescent="0.25">
      <c r="A584" t="s">
        <v>1714</v>
      </c>
      <c r="B584" t="s">
        <v>1715</v>
      </c>
      <c r="C584" t="s">
        <v>1716</v>
      </c>
      <c r="D584">
        <v>7.0000000000000007E-2</v>
      </c>
      <c r="E584" t="s">
        <v>305</v>
      </c>
      <c r="F584" t="s">
        <v>8379</v>
      </c>
      <c r="G584" t="s">
        <v>5</v>
      </c>
      <c r="H584" t="str">
        <f>VLOOKUP(Table_Query_from_Meridian_v32[[#This Row],[COUNTRY_CODE_OF_ORIGIN]],Sheet2!A:C,3,FALSE)</f>
        <v xml:space="preserve">Canada </v>
      </c>
    </row>
    <row r="585" spans="1:8" x14ac:dyDescent="0.25">
      <c r="A585" t="s">
        <v>1717</v>
      </c>
      <c r="B585" t="s">
        <v>1718</v>
      </c>
      <c r="C585" t="s">
        <v>1719</v>
      </c>
      <c r="D585">
        <v>0.13</v>
      </c>
      <c r="E585" t="s">
        <v>305</v>
      </c>
      <c r="F585" t="s">
        <v>8379</v>
      </c>
      <c r="G585" t="s">
        <v>5</v>
      </c>
      <c r="H585" t="str">
        <f>VLOOKUP(Table_Query_from_Meridian_v32[[#This Row],[COUNTRY_CODE_OF_ORIGIN]],Sheet2!A:C,3,FALSE)</f>
        <v xml:space="preserve">Canada </v>
      </c>
    </row>
    <row r="586" spans="1:8" x14ac:dyDescent="0.25">
      <c r="A586" t="s">
        <v>1720</v>
      </c>
      <c r="B586" t="s">
        <v>1721</v>
      </c>
      <c r="C586" t="s">
        <v>1722</v>
      </c>
      <c r="D586">
        <v>0.14000000000000001</v>
      </c>
      <c r="E586" t="s">
        <v>305</v>
      </c>
      <c r="F586" t="s">
        <v>8379</v>
      </c>
      <c r="G586" t="s">
        <v>5</v>
      </c>
      <c r="H586" t="str">
        <f>VLOOKUP(Table_Query_from_Meridian_v32[[#This Row],[COUNTRY_CODE_OF_ORIGIN]],Sheet2!A:C,3,FALSE)</f>
        <v xml:space="preserve">Canada </v>
      </c>
    </row>
    <row r="587" spans="1:8" x14ac:dyDescent="0.25">
      <c r="A587" t="s">
        <v>1723</v>
      </c>
      <c r="B587" t="s">
        <v>1724</v>
      </c>
      <c r="C587" t="s">
        <v>1725</v>
      </c>
      <c r="D587">
        <v>0.87</v>
      </c>
      <c r="E587" t="s">
        <v>305</v>
      </c>
      <c r="F587" t="s">
        <v>8379</v>
      </c>
      <c r="G587" t="s">
        <v>5</v>
      </c>
      <c r="H587" t="str">
        <f>VLOOKUP(Table_Query_from_Meridian_v32[[#This Row],[COUNTRY_CODE_OF_ORIGIN]],Sheet2!A:C,3,FALSE)</f>
        <v xml:space="preserve">Canada </v>
      </c>
    </row>
    <row r="588" spans="1:8" x14ac:dyDescent="0.25">
      <c r="A588" t="s">
        <v>1726</v>
      </c>
      <c r="B588" t="s">
        <v>1727</v>
      </c>
      <c r="C588" t="s">
        <v>1728</v>
      </c>
      <c r="D588">
        <v>1.39</v>
      </c>
      <c r="E588" t="s">
        <v>305</v>
      </c>
      <c r="F588" t="s">
        <v>8379</v>
      </c>
      <c r="G588" t="s">
        <v>5</v>
      </c>
      <c r="H588" t="str">
        <f>VLOOKUP(Table_Query_from_Meridian_v32[[#This Row],[COUNTRY_CODE_OF_ORIGIN]],Sheet2!A:C,3,FALSE)</f>
        <v xml:space="preserve">Canada </v>
      </c>
    </row>
    <row r="589" spans="1:8" x14ac:dyDescent="0.25">
      <c r="A589" t="s">
        <v>1729</v>
      </c>
      <c r="B589" t="s">
        <v>1730</v>
      </c>
      <c r="C589" t="s">
        <v>1731</v>
      </c>
      <c r="D589">
        <v>0.38</v>
      </c>
      <c r="E589" t="s">
        <v>305</v>
      </c>
      <c r="F589" t="s">
        <v>8379</v>
      </c>
      <c r="G589" t="s">
        <v>5</v>
      </c>
      <c r="H589" t="str">
        <f>VLOOKUP(Table_Query_from_Meridian_v32[[#This Row],[COUNTRY_CODE_OF_ORIGIN]],Sheet2!A:C,3,FALSE)</f>
        <v xml:space="preserve">Canada </v>
      </c>
    </row>
    <row r="590" spans="1:8" x14ac:dyDescent="0.25">
      <c r="A590" t="s">
        <v>1732</v>
      </c>
      <c r="B590" t="s">
        <v>1733</v>
      </c>
      <c r="C590" t="s">
        <v>1734</v>
      </c>
      <c r="D590">
        <v>0.72</v>
      </c>
      <c r="E590" t="s">
        <v>305</v>
      </c>
      <c r="F590" t="s">
        <v>8379</v>
      </c>
      <c r="G590" t="s">
        <v>5</v>
      </c>
      <c r="H590" t="str">
        <f>VLOOKUP(Table_Query_from_Meridian_v32[[#This Row],[COUNTRY_CODE_OF_ORIGIN]],Sheet2!A:C,3,FALSE)</f>
        <v xml:space="preserve">Canada </v>
      </c>
    </row>
    <row r="591" spans="1:8" x14ac:dyDescent="0.25">
      <c r="A591" t="s">
        <v>1735</v>
      </c>
      <c r="B591" t="s">
        <v>1736</v>
      </c>
      <c r="C591" t="s">
        <v>1737</v>
      </c>
      <c r="D591">
        <v>0.26</v>
      </c>
      <c r="E591" t="s">
        <v>305</v>
      </c>
      <c r="F591" t="s">
        <v>8379</v>
      </c>
      <c r="G591" t="s">
        <v>5</v>
      </c>
      <c r="H591" t="str">
        <f>VLOOKUP(Table_Query_from_Meridian_v32[[#This Row],[COUNTRY_CODE_OF_ORIGIN]],Sheet2!A:C,3,FALSE)</f>
        <v xml:space="preserve">Canada </v>
      </c>
    </row>
    <row r="592" spans="1:8" x14ac:dyDescent="0.25">
      <c r="A592" t="s">
        <v>1738</v>
      </c>
      <c r="B592" t="s">
        <v>1739</v>
      </c>
      <c r="C592" t="s">
        <v>1740</v>
      </c>
      <c r="D592">
        <v>0.22</v>
      </c>
      <c r="E592" t="s">
        <v>305</v>
      </c>
      <c r="F592" t="s">
        <v>8379</v>
      </c>
      <c r="G592" t="s">
        <v>5</v>
      </c>
      <c r="H592" t="str">
        <f>VLOOKUP(Table_Query_from_Meridian_v32[[#This Row],[COUNTRY_CODE_OF_ORIGIN]],Sheet2!A:C,3,FALSE)</f>
        <v xml:space="preserve">Canada </v>
      </c>
    </row>
    <row r="593" spans="1:8" x14ac:dyDescent="0.25">
      <c r="A593" t="s">
        <v>1741</v>
      </c>
      <c r="B593" t="s">
        <v>1742</v>
      </c>
      <c r="C593" t="s">
        <v>5</v>
      </c>
      <c r="D593">
        <v>1</v>
      </c>
      <c r="E593" t="s">
        <v>305</v>
      </c>
      <c r="F593" t="s">
        <v>8379</v>
      </c>
      <c r="G593" t="s">
        <v>5</v>
      </c>
      <c r="H593" t="str">
        <f>VLOOKUP(Table_Query_from_Meridian_v32[[#This Row],[COUNTRY_CODE_OF_ORIGIN]],Sheet2!A:C,3,FALSE)</f>
        <v xml:space="preserve">Canada </v>
      </c>
    </row>
    <row r="594" spans="1:8" x14ac:dyDescent="0.25">
      <c r="A594" t="s">
        <v>1743</v>
      </c>
      <c r="B594" t="s">
        <v>1744</v>
      </c>
      <c r="C594" t="s">
        <v>1745</v>
      </c>
      <c r="D594">
        <v>0.8</v>
      </c>
      <c r="E594" t="s">
        <v>305</v>
      </c>
      <c r="F594" t="s">
        <v>8379</v>
      </c>
      <c r="G594" t="s">
        <v>5</v>
      </c>
      <c r="H594" t="str">
        <f>VLOOKUP(Table_Query_from_Meridian_v32[[#This Row],[COUNTRY_CODE_OF_ORIGIN]],Sheet2!A:C,3,FALSE)</f>
        <v xml:space="preserve">Canada </v>
      </c>
    </row>
    <row r="595" spans="1:8" x14ac:dyDescent="0.25">
      <c r="A595" t="s">
        <v>1746</v>
      </c>
      <c r="B595" t="s">
        <v>1747</v>
      </c>
      <c r="C595" t="s">
        <v>1748</v>
      </c>
      <c r="D595">
        <v>0.65</v>
      </c>
      <c r="E595" t="s">
        <v>305</v>
      </c>
      <c r="F595" t="s">
        <v>8379</v>
      </c>
      <c r="G595" t="s">
        <v>5</v>
      </c>
      <c r="H595" t="str">
        <f>VLOOKUP(Table_Query_from_Meridian_v32[[#This Row],[COUNTRY_CODE_OF_ORIGIN]],Sheet2!A:C,3,FALSE)</f>
        <v xml:space="preserve">Canada </v>
      </c>
    </row>
    <row r="596" spans="1:8" x14ac:dyDescent="0.25">
      <c r="A596" t="s">
        <v>1749</v>
      </c>
      <c r="B596" t="s">
        <v>1750</v>
      </c>
      <c r="C596" t="s">
        <v>1751</v>
      </c>
      <c r="D596">
        <v>0.53</v>
      </c>
      <c r="E596" t="s">
        <v>305</v>
      </c>
      <c r="F596" t="s">
        <v>8379</v>
      </c>
      <c r="G596" t="s">
        <v>5</v>
      </c>
      <c r="H596" t="str">
        <f>VLOOKUP(Table_Query_from_Meridian_v32[[#This Row],[COUNTRY_CODE_OF_ORIGIN]],Sheet2!A:C,3,FALSE)</f>
        <v xml:space="preserve">Canada </v>
      </c>
    </row>
    <row r="597" spans="1:8" x14ac:dyDescent="0.25">
      <c r="A597" t="s">
        <v>1752</v>
      </c>
      <c r="B597" t="s">
        <v>1753</v>
      </c>
      <c r="C597" t="s">
        <v>1754</v>
      </c>
      <c r="D597">
        <v>0.28999999999999998</v>
      </c>
      <c r="E597" t="s">
        <v>305</v>
      </c>
      <c r="F597" t="s">
        <v>8381</v>
      </c>
      <c r="G597" t="s">
        <v>8306</v>
      </c>
      <c r="H597" t="str">
        <f>VLOOKUP(Table_Query_from_Meridian_v32[[#This Row],[COUNTRY_CODE_OF_ORIGIN]],Sheet2!A:C,3,FALSE)</f>
        <v xml:space="preserve">Canada </v>
      </c>
    </row>
    <row r="598" spans="1:8" x14ac:dyDescent="0.25">
      <c r="A598" t="s">
        <v>1755</v>
      </c>
      <c r="B598" t="s">
        <v>1756</v>
      </c>
      <c r="C598" t="s">
        <v>1757</v>
      </c>
      <c r="D598">
        <v>0.06</v>
      </c>
      <c r="E598" t="s">
        <v>305</v>
      </c>
      <c r="F598" t="s">
        <v>8379</v>
      </c>
      <c r="G598" t="s">
        <v>5</v>
      </c>
      <c r="H598" t="str">
        <f>VLOOKUP(Table_Query_from_Meridian_v32[[#This Row],[COUNTRY_CODE_OF_ORIGIN]],Sheet2!A:C,3,FALSE)</f>
        <v xml:space="preserve">Canada </v>
      </c>
    </row>
    <row r="599" spans="1:8" x14ac:dyDescent="0.25">
      <c r="A599" t="s">
        <v>1758</v>
      </c>
      <c r="B599" t="s">
        <v>1759</v>
      </c>
      <c r="C599" t="s">
        <v>1760</v>
      </c>
      <c r="D599">
        <v>0.05</v>
      </c>
      <c r="E599" t="s">
        <v>305</v>
      </c>
      <c r="F599" t="s">
        <v>1641</v>
      </c>
      <c r="G599" t="s">
        <v>5</v>
      </c>
      <c r="H599" t="str">
        <f>VLOOKUP(Table_Query_from_Meridian_v32[[#This Row],[COUNTRY_CODE_OF_ORIGIN]],Sheet2!A:C,3,FALSE)</f>
        <v xml:space="preserve">Canada </v>
      </c>
    </row>
    <row r="600" spans="1:8" x14ac:dyDescent="0.25">
      <c r="A600" t="s">
        <v>1761</v>
      </c>
      <c r="B600" t="s">
        <v>1762</v>
      </c>
      <c r="C600" t="s">
        <v>1763</v>
      </c>
      <c r="D600">
        <v>0.04</v>
      </c>
      <c r="E600" t="s">
        <v>13</v>
      </c>
      <c r="F600" t="s">
        <v>8382</v>
      </c>
      <c r="G600" t="s">
        <v>8310</v>
      </c>
      <c r="H600" t="str">
        <f>VLOOKUP(Table_Query_from_Meridian_v32[[#This Row],[COUNTRY_CODE_OF_ORIGIN]],Sheet2!A:C,3,FALSE)</f>
        <v xml:space="preserve">China </v>
      </c>
    </row>
    <row r="601" spans="1:8" x14ac:dyDescent="0.25">
      <c r="A601" t="s">
        <v>1764</v>
      </c>
      <c r="B601" t="s">
        <v>1765</v>
      </c>
      <c r="C601" t="s">
        <v>1766</v>
      </c>
      <c r="D601">
        <v>0.18</v>
      </c>
      <c r="E601" t="s">
        <v>13</v>
      </c>
      <c r="F601" t="s">
        <v>8383</v>
      </c>
      <c r="G601" t="s">
        <v>8310</v>
      </c>
      <c r="H601" t="str">
        <f>VLOOKUP(Table_Query_from_Meridian_v32[[#This Row],[COUNTRY_CODE_OF_ORIGIN]],Sheet2!A:C,3,FALSE)</f>
        <v xml:space="preserve">China </v>
      </c>
    </row>
    <row r="602" spans="1:8" x14ac:dyDescent="0.25">
      <c r="A602" t="s">
        <v>1767</v>
      </c>
      <c r="B602" t="s">
        <v>1768</v>
      </c>
      <c r="C602" t="s">
        <v>1769</v>
      </c>
      <c r="D602">
        <v>0.49</v>
      </c>
      <c r="E602" t="s">
        <v>305</v>
      </c>
      <c r="F602" t="s">
        <v>8383</v>
      </c>
      <c r="G602" t="s">
        <v>8310</v>
      </c>
      <c r="H602" t="str">
        <f>VLOOKUP(Table_Query_from_Meridian_v32[[#This Row],[COUNTRY_CODE_OF_ORIGIN]],Sheet2!A:C,3,FALSE)</f>
        <v xml:space="preserve">Canada </v>
      </c>
    </row>
    <row r="603" spans="1:8" x14ac:dyDescent="0.25">
      <c r="A603" t="s">
        <v>1770</v>
      </c>
      <c r="B603" t="s">
        <v>1771</v>
      </c>
      <c r="C603" t="s">
        <v>5</v>
      </c>
      <c r="D603">
        <v>2.1</v>
      </c>
      <c r="E603" t="s">
        <v>6</v>
      </c>
      <c r="F603" t="s">
        <v>8384</v>
      </c>
      <c r="G603" t="s">
        <v>5</v>
      </c>
      <c r="H603" t="str">
        <f>VLOOKUP(Table_Query_from_Meridian_v32[[#This Row],[COUNTRY_CODE_OF_ORIGIN]],Sheet2!A:C,3,FALSE)</f>
        <v xml:space="preserve">Great Britain (United Kingdom) </v>
      </c>
    </row>
    <row r="604" spans="1:8" x14ac:dyDescent="0.25">
      <c r="A604" t="s">
        <v>1772</v>
      </c>
      <c r="B604" t="s">
        <v>1773</v>
      </c>
      <c r="C604" t="s">
        <v>1774</v>
      </c>
      <c r="D604">
        <v>0.02</v>
      </c>
      <c r="E604" t="s">
        <v>6</v>
      </c>
      <c r="F604" t="s">
        <v>8384</v>
      </c>
      <c r="G604" t="s">
        <v>5</v>
      </c>
      <c r="H604" t="str">
        <f>VLOOKUP(Table_Query_from_Meridian_v32[[#This Row],[COUNTRY_CODE_OF_ORIGIN]],Sheet2!A:C,3,FALSE)</f>
        <v xml:space="preserve">Great Britain (United Kingdom) </v>
      </c>
    </row>
    <row r="605" spans="1:8" x14ac:dyDescent="0.25">
      <c r="A605" t="s">
        <v>1775</v>
      </c>
      <c r="B605" t="s">
        <v>1776</v>
      </c>
      <c r="C605" t="s">
        <v>1777</v>
      </c>
      <c r="D605">
        <v>1.1000000000000001</v>
      </c>
      <c r="E605" t="s">
        <v>6</v>
      </c>
      <c r="F605" t="s">
        <v>8385</v>
      </c>
      <c r="G605" t="s">
        <v>5</v>
      </c>
      <c r="H605" t="str">
        <f>VLOOKUP(Table_Query_from_Meridian_v32[[#This Row],[COUNTRY_CODE_OF_ORIGIN]],Sheet2!A:C,3,FALSE)</f>
        <v xml:space="preserve">Great Britain (United Kingdom) </v>
      </c>
    </row>
    <row r="606" spans="1:8" x14ac:dyDescent="0.25">
      <c r="A606" t="s">
        <v>1778</v>
      </c>
      <c r="B606" t="s">
        <v>1779</v>
      </c>
      <c r="C606" t="s">
        <v>1780</v>
      </c>
      <c r="D606">
        <v>0.56999999999999995</v>
      </c>
      <c r="E606" t="s">
        <v>6</v>
      </c>
      <c r="F606" t="s">
        <v>8385</v>
      </c>
      <c r="G606" t="s">
        <v>5</v>
      </c>
      <c r="H606" t="str">
        <f>VLOOKUP(Table_Query_from_Meridian_v32[[#This Row],[COUNTRY_CODE_OF_ORIGIN]],Sheet2!A:C,3,FALSE)</f>
        <v xml:space="preserve">Great Britain (United Kingdom) </v>
      </c>
    </row>
    <row r="607" spans="1:8" x14ac:dyDescent="0.25">
      <c r="A607" t="s">
        <v>1781</v>
      </c>
      <c r="B607" t="s">
        <v>1782</v>
      </c>
      <c r="C607" t="s">
        <v>1783</v>
      </c>
      <c r="D607">
        <v>1.1000000000000001</v>
      </c>
      <c r="E607" t="s">
        <v>6</v>
      </c>
      <c r="F607" t="s">
        <v>8385</v>
      </c>
      <c r="G607" t="s">
        <v>5</v>
      </c>
      <c r="H607" t="str">
        <f>VLOOKUP(Table_Query_from_Meridian_v32[[#This Row],[COUNTRY_CODE_OF_ORIGIN]],Sheet2!A:C,3,FALSE)</f>
        <v xml:space="preserve">Great Britain (United Kingdom) </v>
      </c>
    </row>
    <row r="608" spans="1:8" x14ac:dyDescent="0.25">
      <c r="A608" t="s">
        <v>1784</v>
      </c>
      <c r="B608" t="s">
        <v>1785</v>
      </c>
      <c r="C608" t="s">
        <v>1786</v>
      </c>
      <c r="D608">
        <v>1.06</v>
      </c>
      <c r="E608" t="s">
        <v>6</v>
      </c>
      <c r="F608" t="s">
        <v>8385</v>
      </c>
      <c r="G608" t="s">
        <v>5</v>
      </c>
      <c r="H608" t="str">
        <f>VLOOKUP(Table_Query_from_Meridian_v32[[#This Row],[COUNTRY_CODE_OF_ORIGIN]],Sheet2!A:C,3,FALSE)</f>
        <v xml:space="preserve">Great Britain (United Kingdom) </v>
      </c>
    </row>
    <row r="609" spans="1:8" x14ac:dyDescent="0.25">
      <c r="A609" t="s">
        <v>1787</v>
      </c>
      <c r="B609" t="s">
        <v>1788</v>
      </c>
      <c r="C609" t="s">
        <v>1789</v>
      </c>
      <c r="D609">
        <v>0.54</v>
      </c>
      <c r="E609" t="s">
        <v>6</v>
      </c>
      <c r="F609" t="s">
        <v>8385</v>
      </c>
      <c r="G609" t="s">
        <v>5</v>
      </c>
      <c r="H609" t="str">
        <f>VLOOKUP(Table_Query_from_Meridian_v32[[#This Row],[COUNTRY_CODE_OF_ORIGIN]],Sheet2!A:C,3,FALSE)</f>
        <v xml:space="preserve">Great Britain (United Kingdom) </v>
      </c>
    </row>
    <row r="610" spans="1:8" x14ac:dyDescent="0.25">
      <c r="A610" t="s">
        <v>1790</v>
      </c>
      <c r="B610" t="s">
        <v>1791</v>
      </c>
      <c r="C610" t="s">
        <v>1792</v>
      </c>
      <c r="D610">
        <v>0.57999999999999996</v>
      </c>
      <c r="E610" t="s">
        <v>6</v>
      </c>
      <c r="F610" t="s">
        <v>8385</v>
      </c>
      <c r="G610" t="s">
        <v>5</v>
      </c>
      <c r="H610" t="str">
        <f>VLOOKUP(Table_Query_from_Meridian_v32[[#This Row],[COUNTRY_CODE_OF_ORIGIN]],Sheet2!A:C,3,FALSE)</f>
        <v xml:space="preserve">Great Britain (United Kingdom) </v>
      </c>
    </row>
    <row r="611" spans="1:8" x14ac:dyDescent="0.25">
      <c r="A611" t="s">
        <v>1793</v>
      </c>
      <c r="B611" t="s">
        <v>1794</v>
      </c>
      <c r="C611" t="s">
        <v>1795</v>
      </c>
      <c r="D611">
        <v>1.05</v>
      </c>
      <c r="E611" t="s">
        <v>6</v>
      </c>
      <c r="F611" t="s">
        <v>8385</v>
      </c>
      <c r="G611" t="s">
        <v>5</v>
      </c>
      <c r="H611" t="str">
        <f>VLOOKUP(Table_Query_from_Meridian_v32[[#This Row],[COUNTRY_CODE_OF_ORIGIN]],Sheet2!A:C,3,FALSE)</f>
        <v xml:space="preserve">Great Britain (United Kingdom) </v>
      </c>
    </row>
    <row r="612" spans="1:8" x14ac:dyDescent="0.25">
      <c r="A612" t="s">
        <v>1796</v>
      </c>
      <c r="B612" t="s">
        <v>1797</v>
      </c>
      <c r="C612" t="s">
        <v>1798</v>
      </c>
      <c r="D612">
        <v>0.56000000000000005</v>
      </c>
      <c r="E612" t="s">
        <v>6</v>
      </c>
      <c r="F612" t="s">
        <v>8385</v>
      </c>
      <c r="G612" t="s">
        <v>5</v>
      </c>
      <c r="H612" t="str">
        <f>VLOOKUP(Table_Query_from_Meridian_v32[[#This Row],[COUNTRY_CODE_OF_ORIGIN]],Sheet2!A:C,3,FALSE)</f>
        <v xml:space="preserve">Great Britain (United Kingdom) </v>
      </c>
    </row>
    <row r="613" spans="1:8" x14ac:dyDescent="0.25">
      <c r="A613" t="s">
        <v>1799</v>
      </c>
      <c r="B613" t="s">
        <v>1800</v>
      </c>
      <c r="C613" t="s">
        <v>1801</v>
      </c>
      <c r="D613">
        <v>1.1000000000000001</v>
      </c>
      <c r="E613" t="s">
        <v>6</v>
      </c>
      <c r="F613" t="s">
        <v>8385</v>
      </c>
      <c r="G613" t="s">
        <v>5</v>
      </c>
      <c r="H613" t="str">
        <f>VLOOKUP(Table_Query_from_Meridian_v32[[#This Row],[COUNTRY_CODE_OF_ORIGIN]],Sheet2!A:C,3,FALSE)</f>
        <v xml:space="preserve">Great Britain (United Kingdom) </v>
      </c>
    </row>
    <row r="614" spans="1:8" x14ac:dyDescent="0.25">
      <c r="A614" t="s">
        <v>1802</v>
      </c>
      <c r="B614" t="s">
        <v>1803</v>
      </c>
      <c r="C614" t="s">
        <v>1804</v>
      </c>
      <c r="D614">
        <v>0.56999999999999995</v>
      </c>
      <c r="E614" t="s">
        <v>6</v>
      </c>
      <c r="F614" t="s">
        <v>8385</v>
      </c>
      <c r="G614" t="s">
        <v>5</v>
      </c>
      <c r="H614" t="str">
        <f>VLOOKUP(Table_Query_from_Meridian_v32[[#This Row],[COUNTRY_CODE_OF_ORIGIN]],Sheet2!A:C,3,FALSE)</f>
        <v xml:space="preserve">Great Britain (United Kingdom) </v>
      </c>
    </row>
    <row r="615" spans="1:8" x14ac:dyDescent="0.25">
      <c r="A615" t="s">
        <v>1805</v>
      </c>
      <c r="B615" t="s">
        <v>1806</v>
      </c>
      <c r="C615" t="s">
        <v>1807</v>
      </c>
      <c r="D615">
        <v>1.33</v>
      </c>
      <c r="E615" t="s">
        <v>6</v>
      </c>
      <c r="F615" t="s">
        <v>8385</v>
      </c>
      <c r="G615" t="s">
        <v>5</v>
      </c>
      <c r="H615" t="str">
        <f>VLOOKUP(Table_Query_from_Meridian_v32[[#This Row],[COUNTRY_CODE_OF_ORIGIN]],Sheet2!A:C,3,FALSE)</f>
        <v xml:space="preserve">Great Britain (United Kingdom) </v>
      </c>
    </row>
    <row r="616" spans="1:8" x14ac:dyDescent="0.25">
      <c r="A616" t="s">
        <v>1808</v>
      </c>
      <c r="B616" t="s">
        <v>1809</v>
      </c>
      <c r="C616" t="s">
        <v>1810</v>
      </c>
      <c r="D616">
        <v>0.57999999999999996</v>
      </c>
      <c r="E616" t="s">
        <v>6</v>
      </c>
      <c r="F616" t="s">
        <v>8385</v>
      </c>
      <c r="G616" t="s">
        <v>5</v>
      </c>
      <c r="H616" t="str">
        <f>VLOOKUP(Table_Query_from_Meridian_v32[[#This Row],[COUNTRY_CODE_OF_ORIGIN]],Sheet2!A:C,3,FALSE)</f>
        <v xml:space="preserve">Great Britain (United Kingdom) </v>
      </c>
    </row>
    <row r="617" spans="1:8" x14ac:dyDescent="0.25">
      <c r="A617" t="s">
        <v>1811</v>
      </c>
      <c r="B617" t="s">
        <v>1812</v>
      </c>
      <c r="C617" t="s">
        <v>1813</v>
      </c>
      <c r="D617">
        <v>0.56000000000000005</v>
      </c>
      <c r="E617" t="s">
        <v>6</v>
      </c>
      <c r="F617" t="s">
        <v>8385</v>
      </c>
      <c r="G617" t="s">
        <v>5</v>
      </c>
      <c r="H617" t="str">
        <f>VLOOKUP(Table_Query_from_Meridian_v32[[#This Row],[COUNTRY_CODE_OF_ORIGIN]],Sheet2!A:C,3,FALSE)</f>
        <v xml:space="preserve">Great Britain (United Kingdom) </v>
      </c>
    </row>
    <row r="618" spans="1:8" x14ac:dyDescent="0.25">
      <c r="A618" t="s">
        <v>1814</v>
      </c>
      <c r="B618" t="s">
        <v>1815</v>
      </c>
      <c r="C618" t="s">
        <v>1816</v>
      </c>
      <c r="D618">
        <v>0.6</v>
      </c>
      <c r="E618" t="s">
        <v>6</v>
      </c>
      <c r="F618" t="s">
        <v>8385</v>
      </c>
      <c r="G618" t="s">
        <v>5</v>
      </c>
      <c r="H618" t="str">
        <f>VLOOKUP(Table_Query_from_Meridian_v32[[#This Row],[COUNTRY_CODE_OF_ORIGIN]],Sheet2!A:C,3,FALSE)</f>
        <v xml:space="preserve">Great Britain (United Kingdom) </v>
      </c>
    </row>
    <row r="619" spans="1:8" x14ac:dyDescent="0.25">
      <c r="A619" t="s">
        <v>1817</v>
      </c>
      <c r="B619" t="s">
        <v>1818</v>
      </c>
      <c r="C619" t="s">
        <v>1819</v>
      </c>
      <c r="D619">
        <v>1.34</v>
      </c>
      <c r="E619" t="s">
        <v>6</v>
      </c>
      <c r="F619" t="s">
        <v>8385</v>
      </c>
      <c r="G619" t="s">
        <v>5</v>
      </c>
      <c r="H619" t="str">
        <f>VLOOKUP(Table_Query_from_Meridian_v32[[#This Row],[COUNTRY_CODE_OF_ORIGIN]],Sheet2!A:C,3,FALSE)</f>
        <v xml:space="preserve">Great Britain (United Kingdom) </v>
      </c>
    </row>
    <row r="620" spans="1:8" x14ac:dyDescent="0.25">
      <c r="A620" t="s">
        <v>1820</v>
      </c>
      <c r="B620" t="s">
        <v>1821</v>
      </c>
      <c r="C620" t="s">
        <v>1822</v>
      </c>
      <c r="D620">
        <v>0.56000000000000005</v>
      </c>
      <c r="E620" t="s">
        <v>6</v>
      </c>
      <c r="F620" t="s">
        <v>8385</v>
      </c>
      <c r="G620" t="s">
        <v>5</v>
      </c>
      <c r="H620" t="str">
        <f>VLOOKUP(Table_Query_from_Meridian_v32[[#This Row],[COUNTRY_CODE_OF_ORIGIN]],Sheet2!A:C,3,FALSE)</f>
        <v xml:space="preserve">Great Britain (United Kingdom) </v>
      </c>
    </row>
    <row r="621" spans="1:8" x14ac:dyDescent="0.25">
      <c r="A621" t="s">
        <v>1823</v>
      </c>
      <c r="B621" t="s">
        <v>1824</v>
      </c>
      <c r="C621" t="s">
        <v>1825</v>
      </c>
      <c r="D621">
        <v>0.6</v>
      </c>
      <c r="E621" t="s">
        <v>6</v>
      </c>
      <c r="F621" t="s">
        <v>8385</v>
      </c>
      <c r="G621" t="s">
        <v>5</v>
      </c>
      <c r="H621" t="str">
        <f>VLOOKUP(Table_Query_from_Meridian_v32[[#This Row],[COUNTRY_CODE_OF_ORIGIN]],Sheet2!A:C,3,FALSE)</f>
        <v xml:space="preserve">Great Britain (United Kingdom) </v>
      </c>
    </row>
    <row r="622" spans="1:8" x14ac:dyDescent="0.25">
      <c r="A622" t="s">
        <v>1826</v>
      </c>
      <c r="B622" t="s">
        <v>1827</v>
      </c>
      <c r="C622" t="s">
        <v>1828</v>
      </c>
      <c r="D622">
        <v>0.6</v>
      </c>
      <c r="E622" t="s">
        <v>6</v>
      </c>
      <c r="F622" t="s">
        <v>8385</v>
      </c>
      <c r="G622" t="s">
        <v>5</v>
      </c>
      <c r="H622" t="str">
        <f>VLOOKUP(Table_Query_from_Meridian_v32[[#This Row],[COUNTRY_CODE_OF_ORIGIN]],Sheet2!A:C,3,FALSE)</f>
        <v xml:space="preserve">Great Britain (United Kingdom) </v>
      </c>
    </row>
    <row r="623" spans="1:8" x14ac:dyDescent="0.25">
      <c r="A623" t="s">
        <v>1829</v>
      </c>
      <c r="B623" t="s">
        <v>1830</v>
      </c>
      <c r="C623" t="s">
        <v>1831</v>
      </c>
      <c r="D623">
        <v>0.6</v>
      </c>
      <c r="E623" t="s">
        <v>6</v>
      </c>
      <c r="F623" t="s">
        <v>8385</v>
      </c>
      <c r="G623" t="s">
        <v>5</v>
      </c>
      <c r="H623" t="str">
        <f>VLOOKUP(Table_Query_from_Meridian_v32[[#This Row],[COUNTRY_CODE_OF_ORIGIN]],Sheet2!A:C,3,FALSE)</f>
        <v xml:space="preserve">Great Britain (United Kingdom) </v>
      </c>
    </row>
    <row r="624" spans="1:8" x14ac:dyDescent="0.25">
      <c r="A624" t="s">
        <v>1832</v>
      </c>
      <c r="B624" t="s">
        <v>1833</v>
      </c>
      <c r="C624" t="s">
        <v>1834</v>
      </c>
      <c r="D624">
        <v>1.33</v>
      </c>
      <c r="E624" t="s">
        <v>6</v>
      </c>
      <c r="F624" t="s">
        <v>8385</v>
      </c>
      <c r="G624" t="s">
        <v>5</v>
      </c>
      <c r="H624" t="str">
        <f>VLOOKUP(Table_Query_from_Meridian_v32[[#This Row],[COUNTRY_CODE_OF_ORIGIN]],Sheet2!A:C,3,FALSE)</f>
        <v xml:space="preserve">Great Britain (United Kingdom) </v>
      </c>
    </row>
    <row r="625" spans="1:8" x14ac:dyDescent="0.25">
      <c r="A625" t="s">
        <v>1835</v>
      </c>
      <c r="B625" t="s">
        <v>1836</v>
      </c>
      <c r="C625" t="s">
        <v>1837</v>
      </c>
      <c r="D625">
        <v>0.6</v>
      </c>
      <c r="E625" t="s">
        <v>6</v>
      </c>
      <c r="F625" t="s">
        <v>8385</v>
      </c>
      <c r="G625" t="s">
        <v>5</v>
      </c>
      <c r="H625" t="str">
        <f>VLOOKUP(Table_Query_from_Meridian_v32[[#This Row],[COUNTRY_CODE_OF_ORIGIN]],Sheet2!A:C,3,FALSE)</f>
        <v xml:space="preserve">Great Britain (United Kingdom) </v>
      </c>
    </row>
    <row r="626" spans="1:8" x14ac:dyDescent="0.25">
      <c r="A626" t="s">
        <v>1838</v>
      </c>
      <c r="B626" t="s">
        <v>1839</v>
      </c>
      <c r="C626" t="s">
        <v>1840</v>
      </c>
      <c r="D626">
        <v>0.6</v>
      </c>
      <c r="E626" t="s">
        <v>6</v>
      </c>
      <c r="F626" t="s">
        <v>8385</v>
      </c>
      <c r="G626" t="s">
        <v>5</v>
      </c>
      <c r="H626" t="str">
        <f>VLOOKUP(Table_Query_from_Meridian_v32[[#This Row],[COUNTRY_CODE_OF_ORIGIN]],Sheet2!A:C,3,FALSE)</f>
        <v xml:space="preserve">Great Britain (United Kingdom) </v>
      </c>
    </row>
    <row r="627" spans="1:8" x14ac:dyDescent="0.25">
      <c r="A627" t="s">
        <v>1841</v>
      </c>
      <c r="B627" t="s">
        <v>1842</v>
      </c>
      <c r="C627" t="s">
        <v>1843</v>
      </c>
      <c r="D627">
        <v>1.31</v>
      </c>
      <c r="E627" t="s">
        <v>6</v>
      </c>
      <c r="F627" t="s">
        <v>8385</v>
      </c>
      <c r="G627" t="s">
        <v>5</v>
      </c>
      <c r="H627" t="str">
        <f>VLOOKUP(Table_Query_from_Meridian_v32[[#This Row],[COUNTRY_CODE_OF_ORIGIN]],Sheet2!A:C,3,FALSE)</f>
        <v xml:space="preserve">Great Britain (United Kingdom) </v>
      </c>
    </row>
    <row r="628" spans="1:8" x14ac:dyDescent="0.25">
      <c r="A628" t="s">
        <v>1844</v>
      </c>
      <c r="B628" t="s">
        <v>1845</v>
      </c>
      <c r="C628" t="s">
        <v>1846</v>
      </c>
      <c r="D628">
        <v>0</v>
      </c>
      <c r="E628" t="s">
        <v>6</v>
      </c>
      <c r="F628" t="s">
        <v>8385</v>
      </c>
      <c r="G628" t="s">
        <v>5</v>
      </c>
      <c r="H628" t="str">
        <f>VLOOKUP(Table_Query_from_Meridian_v32[[#This Row],[COUNTRY_CODE_OF_ORIGIN]],Sheet2!A:C,3,FALSE)</f>
        <v xml:space="preserve">Great Britain (United Kingdom) </v>
      </c>
    </row>
    <row r="629" spans="1:8" x14ac:dyDescent="0.25">
      <c r="A629" t="s">
        <v>1847</v>
      </c>
      <c r="B629" t="s">
        <v>1848</v>
      </c>
      <c r="C629" t="s">
        <v>1849</v>
      </c>
      <c r="D629">
        <v>0</v>
      </c>
      <c r="E629" t="s">
        <v>6</v>
      </c>
      <c r="F629" t="s">
        <v>8385</v>
      </c>
      <c r="G629" t="s">
        <v>5</v>
      </c>
      <c r="H629" t="str">
        <f>VLOOKUP(Table_Query_from_Meridian_v32[[#This Row],[COUNTRY_CODE_OF_ORIGIN]],Sheet2!A:C,3,FALSE)</f>
        <v xml:space="preserve">Great Britain (United Kingdom) </v>
      </c>
    </row>
    <row r="630" spans="1:8" x14ac:dyDescent="0.25">
      <c r="A630" t="s">
        <v>1850</v>
      </c>
      <c r="B630" t="s">
        <v>1851</v>
      </c>
      <c r="C630" t="s">
        <v>1852</v>
      </c>
      <c r="D630">
        <v>0</v>
      </c>
      <c r="E630" t="s">
        <v>6</v>
      </c>
      <c r="F630" t="s">
        <v>8385</v>
      </c>
      <c r="G630" t="s">
        <v>5</v>
      </c>
      <c r="H630" t="str">
        <f>VLOOKUP(Table_Query_from_Meridian_v32[[#This Row],[COUNTRY_CODE_OF_ORIGIN]],Sheet2!A:C,3,FALSE)</f>
        <v xml:space="preserve">Great Britain (United Kingdom) </v>
      </c>
    </row>
    <row r="631" spans="1:8" x14ac:dyDescent="0.25">
      <c r="A631" t="s">
        <v>1853</v>
      </c>
      <c r="B631" t="s">
        <v>1854</v>
      </c>
      <c r="C631" t="s">
        <v>5</v>
      </c>
      <c r="D631">
        <v>0</v>
      </c>
      <c r="E631" t="s">
        <v>6</v>
      </c>
      <c r="F631" t="s">
        <v>8385</v>
      </c>
      <c r="G631" t="s">
        <v>5</v>
      </c>
      <c r="H631" t="str">
        <f>VLOOKUP(Table_Query_from_Meridian_v32[[#This Row],[COUNTRY_CODE_OF_ORIGIN]],Sheet2!A:C,3,FALSE)</f>
        <v xml:space="preserve">Great Britain (United Kingdom) </v>
      </c>
    </row>
    <row r="632" spans="1:8" x14ac:dyDescent="0.25">
      <c r="A632" t="s">
        <v>1855</v>
      </c>
      <c r="B632" t="s">
        <v>1856</v>
      </c>
      <c r="C632" t="s">
        <v>1857</v>
      </c>
      <c r="D632">
        <v>0</v>
      </c>
      <c r="E632" t="s">
        <v>6</v>
      </c>
      <c r="F632" t="s">
        <v>8385</v>
      </c>
      <c r="G632" t="s">
        <v>5</v>
      </c>
      <c r="H632" t="str">
        <f>VLOOKUP(Table_Query_from_Meridian_v32[[#This Row],[COUNTRY_CODE_OF_ORIGIN]],Sheet2!A:C,3,FALSE)</f>
        <v xml:space="preserve">Great Britain (United Kingdom) </v>
      </c>
    </row>
    <row r="633" spans="1:8" x14ac:dyDescent="0.25">
      <c r="A633" t="s">
        <v>1858</v>
      </c>
      <c r="B633" t="s">
        <v>1859</v>
      </c>
      <c r="C633" t="s">
        <v>5</v>
      </c>
      <c r="D633">
        <v>0</v>
      </c>
      <c r="E633" t="s">
        <v>6</v>
      </c>
      <c r="F633" t="s">
        <v>8385</v>
      </c>
      <c r="G633" t="s">
        <v>5</v>
      </c>
      <c r="H633" t="str">
        <f>VLOOKUP(Table_Query_from_Meridian_v32[[#This Row],[COUNTRY_CODE_OF_ORIGIN]],Sheet2!A:C,3,FALSE)</f>
        <v xml:space="preserve">Great Britain (United Kingdom) </v>
      </c>
    </row>
    <row r="634" spans="1:8" x14ac:dyDescent="0.25">
      <c r="A634" t="s">
        <v>1860</v>
      </c>
      <c r="B634" t="s">
        <v>1861</v>
      </c>
      <c r="C634" t="s">
        <v>1862</v>
      </c>
      <c r="D634">
        <v>0</v>
      </c>
      <c r="E634" t="s">
        <v>6</v>
      </c>
      <c r="F634" t="s">
        <v>8385</v>
      </c>
      <c r="G634" t="s">
        <v>5</v>
      </c>
      <c r="H634" t="str">
        <f>VLOOKUP(Table_Query_from_Meridian_v32[[#This Row],[COUNTRY_CODE_OF_ORIGIN]],Sheet2!A:C,3,FALSE)</f>
        <v xml:space="preserve">Great Britain (United Kingdom) </v>
      </c>
    </row>
    <row r="635" spans="1:8" x14ac:dyDescent="0.25">
      <c r="A635" t="s">
        <v>1863</v>
      </c>
      <c r="B635" t="s">
        <v>1864</v>
      </c>
      <c r="C635" t="s">
        <v>1865</v>
      </c>
      <c r="D635">
        <v>0</v>
      </c>
      <c r="E635" t="s">
        <v>6</v>
      </c>
      <c r="F635" t="s">
        <v>8385</v>
      </c>
      <c r="G635" t="s">
        <v>5</v>
      </c>
      <c r="H635" t="str">
        <f>VLOOKUP(Table_Query_from_Meridian_v32[[#This Row],[COUNTRY_CODE_OF_ORIGIN]],Sheet2!A:C,3,FALSE)</f>
        <v xml:space="preserve">Great Britain (United Kingdom) </v>
      </c>
    </row>
    <row r="636" spans="1:8" x14ac:dyDescent="0.25">
      <c r="A636" t="s">
        <v>1866</v>
      </c>
      <c r="B636" t="s">
        <v>1867</v>
      </c>
      <c r="C636" t="s">
        <v>1868</v>
      </c>
      <c r="D636">
        <v>0</v>
      </c>
      <c r="E636" t="s">
        <v>6</v>
      </c>
      <c r="F636" t="s">
        <v>8385</v>
      </c>
      <c r="G636" t="s">
        <v>5</v>
      </c>
      <c r="H636" t="str">
        <f>VLOOKUP(Table_Query_from_Meridian_v32[[#This Row],[COUNTRY_CODE_OF_ORIGIN]],Sheet2!A:C,3,FALSE)</f>
        <v xml:space="preserve">Great Britain (United Kingdom) </v>
      </c>
    </row>
    <row r="637" spans="1:8" x14ac:dyDescent="0.25">
      <c r="A637" t="s">
        <v>1869</v>
      </c>
      <c r="B637" t="s">
        <v>1870</v>
      </c>
      <c r="C637" t="s">
        <v>1871</v>
      </c>
      <c r="D637">
        <v>0.16</v>
      </c>
      <c r="E637" t="s">
        <v>1872</v>
      </c>
      <c r="F637" t="s">
        <v>8386</v>
      </c>
      <c r="G637" t="s">
        <v>5</v>
      </c>
      <c r="H637" t="str">
        <f>VLOOKUP(Table_Query_from_Meridian_v32[[#This Row],[COUNTRY_CODE_OF_ORIGIN]],Sheet2!A:C,3,FALSE)</f>
        <v>Australia</v>
      </c>
    </row>
    <row r="638" spans="1:8" x14ac:dyDescent="0.25">
      <c r="A638" t="s">
        <v>1873</v>
      </c>
      <c r="B638" t="s">
        <v>1874</v>
      </c>
      <c r="C638" t="s">
        <v>1875</v>
      </c>
      <c r="D638">
        <v>0.14000000000000001</v>
      </c>
      <c r="E638" t="s">
        <v>1872</v>
      </c>
      <c r="F638" t="s">
        <v>8386</v>
      </c>
      <c r="G638" t="s">
        <v>5</v>
      </c>
      <c r="H638" t="str">
        <f>VLOOKUP(Table_Query_from_Meridian_v32[[#This Row],[COUNTRY_CODE_OF_ORIGIN]],Sheet2!A:C,3,FALSE)</f>
        <v>Australia</v>
      </c>
    </row>
    <row r="639" spans="1:8" x14ac:dyDescent="0.25">
      <c r="A639" t="s">
        <v>1876</v>
      </c>
      <c r="B639" t="s">
        <v>1877</v>
      </c>
      <c r="C639" t="s">
        <v>1878</v>
      </c>
      <c r="D639">
        <v>0.22</v>
      </c>
      <c r="E639" t="s">
        <v>1872</v>
      </c>
      <c r="F639" t="s">
        <v>8386</v>
      </c>
      <c r="G639" t="s">
        <v>5</v>
      </c>
      <c r="H639" t="str">
        <f>VLOOKUP(Table_Query_from_Meridian_v32[[#This Row],[COUNTRY_CODE_OF_ORIGIN]],Sheet2!A:C,3,FALSE)</f>
        <v>Australia</v>
      </c>
    </row>
    <row r="640" spans="1:8" x14ac:dyDescent="0.25">
      <c r="A640" t="s">
        <v>1879</v>
      </c>
      <c r="B640" t="s">
        <v>1880</v>
      </c>
      <c r="C640" t="s">
        <v>5</v>
      </c>
      <c r="D640">
        <v>0.23</v>
      </c>
      <c r="E640" t="s">
        <v>1872</v>
      </c>
      <c r="F640" t="s">
        <v>8386</v>
      </c>
      <c r="G640" t="s">
        <v>5</v>
      </c>
      <c r="H640" t="str">
        <f>VLOOKUP(Table_Query_from_Meridian_v32[[#This Row],[COUNTRY_CODE_OF_ORIGIN]],Sheet2!A:C,3,FALSE)</f>
        <v>Australia</v>
      </c>
    </row>
    <row r="641" spans="1:8" x14ac:dyDescent="0.25">
      <c r="A641" t="s">
        <v>1881</v>
      </c>
      <c r="B641" t="s">
        <v>1882</v>
      </c>
      <c r="C641" t="s">
        <v>1883</v>
      </c>
      <c r="D641">
        <v>0.1</v>
      </c>
      <c r="E641" t="s">
        <v>1872</v>
      </c>
      <c r="F641" t="s">
        <v>8386</v>
      </c>
      <c r="G641" t="s">
        <v>8306</v>
      </c>
      <c r="H641" t="str">
        <f>VLOOKUP(Table_Query_from_Meridian_v32[[#This Row],[COUNTRY_CODE_OF_ORIGIN]],Sheet2!A:C,3,FALSE)</f>
        <v>Australia</v>
      </c>
    </row>
    <row r="642" spans="1:8" x14ac:dyDescent="0.25">
      <c r="A642" t="s">
        <v>1884</v>
      </c>
      <c r="B642" t="s">
        <v>1885</v>
      </c>
      <c r="C642" t="s">
        <v>1886</v>
      </c>
      <c r="D642">
        <v>0.1</v>
      </c>
      <c r="E642" t="s">
        <v>1872</v>
      </c>
      <c r="F642" t="s">
        <v>8386</v>
      </c>
      <c r="G642" t="s">
        <v>8306</v>
      </c>
      <c r="H642" t="str">
        <f>VLOOKUP(Table_Query_from_Meridian_v32[[#This Row],[COUNTRY_CODE_OF_ORIGIN]],Sheet2!A:C,3,FALSE)</f>
        <v>Australia</v>
      </c>
    </row>
    <row r="643" spans="1:8" x14ac:dyDescent="0.25">
      <c r="A643" t="s">
        <v>1887</v>
      </c>
      <c r="B643" t="s">
        <v>1888</v>
      </c>
      <c r="C643" t="s">
        <v>1889</v>
      </c>
      <c r="D643">
        <v>0.1</v>
      </c>
      <c r="E643" t="s">
        <v>1872</v>
      </c>
      <c r="F643" t="s">
        <v>8386</v>
      </c>
      <c r="G643" t="s">
        <v>8306</v>
      </c>
      <c r="H643" t="str">
        <f>VLOOKUP(Table_Query_from_Meridian_v32[[#This Row],[COUNTRY_CODE_OF_ORIGIN]],Sheet2!A:C,3,FALSE)</f>
        <v>Australia</v>
      </c>
    </row>
    <row r="644" spans="1:8" x14ac:dyDescent="0.25">
      <c r="A644" t="s">
        <v>1890</v>
      </c>
      <c r="B644" t="s">
        <v>1891</v>
      </c>
      <c r="C644" t="s">
        <v>1892</v>
      </c>
      <c r="D644">
        <v>0.1</v>
      </c>
      <c r="E644" t="s">
        <v>1872</v>
      </c>
      <c r="F644" t="s">
        <v>8386</v>
      </c>
      <c r="G644" t="s">
        <v>5</v>
      </c>
      <c r="H644" t="str">
        <f>VLOOKUP(Table_Query_from_Meridian_v32[[#This Row],[COUNTRY_CODE_OF_ORIGIN]],Sheet2!A:C,3,FALSE)</f>
        <v>Australia</v>
      </c>
    </row>
    <row r="645" spans="1:8" x14ac:dyDescent="0.25">
      <c r="A645" t="s">
        <v>1893</v>
      </c>
      <c r="B645" t="s">
        <v>1894</v>
      </c>
      <c r="C645" t="s">
        <v>1895</v>
      </c>
      <c r="D645">
        <v>0.13</v>
      </c>
      <c r="E645" t="s">
        <v>1872</v>
      </c>
      <c r="F645" t="s">
        <v>8386</v>
      </c>
      <c r="G645" t="s">
        <v>8306</v>
      </c>
      <c r="H645" t="str">
        <f>VLOOKUP(Table_Query_from_Meridian_v32[[#This Row],[COUNTRY_CODE_OF_ORIGIN]],Sheet2!A:C,3,FALSE)</f>
        <v>Australia</v>
      </c>
    </row>
    <row r="646" spans="1:8" x14ac:dyDescent="0.25">
      <c r="A646" t="s">
        <v>1896</v>
      </c>
      <c r="B646" t="s">
        <v>1897</v>
      </c>
      <c r="C646" t="s">
        <v>1898</v>
      </c>
      <c r="D646">
        <v>0.13</v>
      </c>
      <c r="E646" t="s">
        <v>1872</v>
      </c>
      <c r="F646" t="s">
        <v>8386</v>
      </c>
      <c r="G646" t="s">
        <v>8306</v>
      </c>
      <c r="H646" t="str">
        <f>VLOOKUP(Table_Query_from_Meridian_v32[[#This Row],[COUNTRY_CODE_OF_ORIGIN]],Sheet2!A:C,3,FALSE)</f>
        <v>Australia</v>
      </c>
    </row>
    <row r="647" spans="1:8" x14ac:dyDescent="0.25">
      <c r="A647" t="s">
        <v>1899</v>
      </c>
      <c r="B647" t="s">
        <v>1900</v>
      </c>
      <c r="C647" t="s">
        <v>1901</v>
      </c>
      <c r="D647">
        <v>0.13</v>
      </c>
      <c r="E647" t="s">
        <v>1872</v>
      </c>
      <c r="F647" t="s">
        <v>8386</v>
      </c>
      <c r="G647" t="s">
        <v>8306</v>
      </c>
      <c r="H647" t="str">
        <f>VLOOKUP(Table_Query_from_Meridian_v32[[#This Row],[COUNTRY_CODE_OF_ORIGIN]],Sheet2!A:C,3,FALSE)</f>
        <v>Australia</v>
      </c>
    </row>
    <row r="648" spans="1:8" x14ac:dyDescent="0.25">
      <c r="A648" t="s">
        <v>1902</v>
      </c>
      <c r="B648" t="s">
        <v>1903</v>
      </c>
      <c r="C648" t="s">
        <v>1904</v>
      </c>
      <c r="D648">
        <v>0.13</v>
      </c>
      <c r="E648" t="s">
        <v>1872</v>
      </c>
      <c r="F648" t="s">
        <v>8386</v>
      </c>
      <c r="G648" t="s">
        <v>5</v>
      </c>
      <c r="H648" t="str">
        <f>VLOOKUP(Table_Query_from_Meridian_v32[[#This Row],[COUNTRY_CODE_OF_ORIGIN]],Sheet2!A:C,3,FALSE)</f>
        <v>Australia</v>
      </c>
    </row>
    <row r="649" spans="1:8" x14ac:dyDescent="0.25">
      <c r="A649" t="s">
        <v>1905</v>
      </c>
      <c r="B649" t="s">
        <v>1906</v>
      </c>
      <c r="C649" t="s">
        <v>1907</v>
      </c>
      <c r="D649">
        <v>0.1</v>
      </c>
      <c r="E649" t="s">
        <v>1872</v>
      </c>
      <c r="F649" t="s">
        <v>8386</v>
      </c>
      <c r="G649" t="s">
        <v>8306</v>
      </c>
      <c r="H649" t="str">
        <f>VLOOKUP(Table_Query_from_Meridian_v32[[#This Row],[COUNTRY_CODE_OF_ORIGIN]],Sheet2!A:C,3,FALSE)</f>
        <v>Australia</v>
      </c>
    </row>
    <row r="650" spans="1:8" x14ac:dyDescent="0.25">
      <c r="A650" t="s">
        <v>1908</v>
      </c>
      <c r="B650" t="s">
        <v>1909</v>
      </c>
      <c r="C650" t="s">
        <v>1910</v>
      </c>
      <c r="D650">
        <v>0.1</v>
      </c>
      <c r="E650" t="s">
        <v>1872</v>
      </c>
      <c r="F650" t="s">
        <v>8386</v>
      </c>
      <c r="G650" t="s">
        <v>8306</v>
      </c>
      <c r="H650" t="str">
        <f>VLOOKUP(Table_Query_from_Meridian_v32[[#This Row],[COUNTRY_CODE_OF_ORIGIN]],Sheet2!A:C,3,FALSE)</f>
        <v>Australia</v>
      </c>
    </row>
    <row r="651" spans="1:8" x14ac:dyDescent="0.25">
      <c r="A651" t="s">
        <v>1911</v>
      </c>
      <c r="B651" t="s">
        <v>1912</v>
      </c>
      <c r="C651" t="s">
        <v>1913</v>
      </c>
      <c r="D651">
        <v>0.1</v>
      </c>
      <c r="E651" t="s">
        <v>1872</v>
      </c>
      <c r="F651" t="s">
        <v>8386</v>
      </c>
      <c r="G651" t="s">
        <v>8306</v>
      </c>
      <c r="H651" t="str">
        <f>VLOOKUP(Table_Query_from_Meridian_v32[[#This Row],[COUNTRY_CODE_OF_ORIGIN]],Sheet2!A:C,3,FALSE)</f>
        <v>Australia</v>
      </c>
    </row>
    <row r="652" spans="1:8" x14ac:dyDescent="0.25">
      <c r="A652" t="s">
        <v>1914</v>
      </c>
      <c r="B652" t="s">
        <v>1915</v>
      </c>
      <c r="C652" t="s">
        <v>1916</v>
      </c>
      <c r="D652">
        <v>0.1</v>
      </c>
      <c r="E652" t="s">
        <v>1872</v>
      </c>
      <c r="F652" t="s">
        <v>8386</v>
      </c>
      <c r="G652" t="s">
        <v>8306</v>
      </c>
      <c r="H652" t="str">
        <f>VLOOKUP(Table_Query_from_Meridian_v32[[#This Row],[COUNTRY_CODE_OF_ORIGIN]],Sheet2!A:C,3,FALSE)</f>
        <v>Australia</v>
      </c>
    </row>
    <row r="653" spans="1:8" x14ac:dyDescent="0.25">
      <c r="A653" t="s">
        <v>1917</v>
      </c>
      <c r="B653" t="s">
        <v>1918</v>
      </c>
      <c r="C653" t="s">
        <v>1919</v>
      </c>
      <c r="D653">
        <v>0.1</v>
      </c>
      <c r="E653" t="s">
        <v>1872</v>
      </c>
      <c r="F653" t="s">
        <v>8386</v>
      </c>
      <c r="G653" t="s">
        <v>5</v>
      </c>
      <c r="H653" t="str">
        <f>VLOOKUP(Table_Query_from_Meridian_v32[[#This Row],[COUNTRY_CODE_OF_ORIGIN]],Sheet2!A:C,3,FALSE)</f>
        <v>Australia</v>
      </c>
    </row>
    <row r="654" spans="1:8" x14ac:dyDescent="0.25">
      <c r="A654" t="s">
        <v>1920</v>
      </c>
      <c r="B654" t="s">
        <v>1921</v>
      </c>
      <c r="C654" t="s">
        <v>1922</v>
      </c>
      <c r="D654">
        <v>0.09</v>
      </c>
      <c r="E654" t="s">
        <v>1872</v>
      </c>
      <c r="F654" t="s">
        <v>8386</v>
      </c>
      <c r="G654" t="s">
        <v>8306</v>
      </c>
      <c r="H654" t="str">
        <f>VLOOKUP(Table_Query_from_Meridian_v32[[#This Row],[COUNTRY_CODE_OF_ORIGIN]],Sheet2!A:C,3,FALSE)</f>
        <v>Australia</v>
      </c>
    </row>
    <row r="655" spans="1:8" x14ac:dyDescent="0.25">
      <c r="A655" t="s">
        <v>1923</v>
      </c>
      <c r="B655" t="s">
        <v>1924</v>
      </c>
      <c r="C655" t="s">
        <v>1925</v>
      </c>
      <c r="D655">
        <v>0.09</v>
      </c>
      <c r="E655" t="s">
        <v>1872</v>
      </c>
      <c r="F655" t="s">
        <v>8386</v>
      </c>
      <c r="G655" t="s">
        <v>8306</v>
      </c>
      <c r="H655" t="str">
        <f>VLOOKUP(Table_Query_from_Meridian_v32[[#This Row],[COUNTRY_CODE_OF_ORIGIN]],Sheet2!A:C,3,FALSE)</f>
        <v>Australia</v>
      </c>
    </row>
    <row r="656" spans="1:8" x14ac:dyDescent="0.25">
      <c r="A656" t="s">
        <v>1926</v>
      </c>
      <c r="B656" t="s">
        <v>1927</v>
      </c>
      <c r="C656" t="s">
        <v>1928</v>
      </c>
      <c r="D656">
        <v>0.09</v>
      </c>
      <c r="E656" t="s">
        <v>1872</v>
      </c>
      <c r="F656" t="s">
        <v>8386</v>
      </c>
      <c r="G656" t="s">
        <v>8306</v>
      </c>
      <c r="H656" t="str">
        <f>VLOOKUP(Table_Query_from_Meridian_v32[[#This Row],[COUNTRY_CODE_OF_ORIGIN]],Sheet2!A:C,3,FALSE)</f>
        <v>Australia</v>
      </c>
    </row>
    <row r="657" spans="1:8" x14ac:dyDescent="0.25">
      <c r="A657" t="s">
        <v>1929</v>
      </c>
      <c r="B657" t="s">
        <v>1930</v>
      </c>
      <c r="C657" t="s">
        <v>1931</v>
      </c>
      <c r="D657">
        <v>0.09</v>
      </c>
      <c r="E657" t="s">
        <v>1872</v>
      </c>
      <c r="F657" t="s">
        <v>8386</v>
      </c>
      <c r="G657" t="s">
        <v>8306</v>
      </c>
      <c r="H657" t="str">
        <f>VLOOKUP(Table_Query_from_Meridian_v32[[#This Row],[COUNTRY_CODE_OF_ORIGIN]],Sheet2!A:C,3,FALSE)</f>
        <v>Australia</v>
      </c>
    </row>
    <row r="658" spans="1:8" x14ac:dyDescent="0.25">
      <c r="A658" t="s">
        <v>1932</v>
      </c>
      <c r="B658" t="s">
        <v>1933</v>
      </c>
      <c r="C658" t="s">
        <v>1934</v>
      </c>
      <c r="D658">
        <v>0.08</v>
      </c>
      <c r="E658" t="s">
        <v>1872</v>
      </c>
      <c r="F658" t="s">
        <v>8386</v>
      </c>
      <c r="G658" t="s">
        <v>5</v>
      </c>
      <c r="H658" t="str">
        <f>VLOOKUP(Table_Query_from_Meridian_v32[[#This Row],[COUNTRY_CODE_OF_ORIGIN]],Sheet2!A:C,3,FALSE)</f>
        <v>Australia</v>
      </c>
    </row>
    <row r="659" spans="1:8" x14ac:dyDescent="0.25">
      <c r="A659" t="s">
        <v>1937</v>
      </c>
      <c r="B659" t="s">
        <v>1938</v>
      </c>
      <c r="C659" t="s">
        <v>1939</v>
      </c>
      <c r="D659">
        <v>0.73</v>
      </c>
      <c r="E659" t="s">
        <v>13</v>
      </c>
      <c r="F659" t="s">
        <v>8387</v>
      </c>
      <c r="G659" t="s">
        <v>8306</v>
      </c>
      <c r="H659" t="str">
        <f>VLOOKUP(Table_Query_from_Meridian_v32[[#This Row],[COUNTRY_CODE_OF_ORIGIN]],Sheet2!A:C,3,FALSE)</f>
        <v xml:space="preserve">China </v>
      </c>
    </row>
    <row r="660" spans="1:8" x14ac:dyDescent="0.25">
      <c r="A660" t="s">
        <v>1940</v>
      </c>
      <c r="B660" t="s">
        <v>1941</v>
      </c>
      <c r="C660" t="s">
        <v>1942</v>
      </c>
      <c r="D660">
        <v>0.91</v>
      </c>
      <c r="E660" t="s">
        <v>21</v>
      </c>
      <c r="F660" t="s">
        <v>8387</v>
      </c>
      <c r="G660" t="s">
        <v>5</v>
      </c>
      <c r="H660" t="str">
        <f>VLOOKUP(Table_Query_from_Meridian_v32[[#This Row],[COUNTRY_CODE_OF_ORIGIN]],Sheet2!A:C,3,FALSE)</f>
        <v xml:space="preserve">Germany </v>
      </c>
    </row>
    <row r="661" spans="1:8" x14ac:dyDescent="0.25">
      <c r="A661" t="s">
        <v>1943</v>
      </c>
      <c r="B661" t="s">
        <v>1944</v>
      </c>
      <c r="C661" t="s">
        <v>29</v>
      </c>
      <c r="D661">
        <v>0.04</v>
      </c>
      <c r="E661" t="s">
        <v>21</v>
      </c>
      <c r="F661" t="s">
        <v>8387</v>
      </c>
      <c r="G661" t="s">
        <v>5</v>
      </c>
      <c r="H661" t="str">
        <f>VLOOKUP(Table_Query_from_Meridian_v32[[#This Row],[COUNTRY_CODE_OF_ORIGIN]],Sheet2!A:C,3,FALSE)</f>
        <v xml:space="preserve">Germany </v>
      </c>
    </row>
    <row r="662" spans="1:8" x14ac:dyDescent="0.25">
      <c r="A662" t="s">
        <v>1945</v>
      </c>
      <c r="B662" t="s">
        <v>1946</v>
      </c>
      <c r="C662" t="s">
        <v>1947</v>
      </c>
      <c r="D662">
        <v>1.07</v>
      </c>
      <c r="E662" t="s">
        <v>25</v>
      </c>
      <c r="F662" t="s">
        <v>8388</v>
      </c>
      <c r="G662" t="s">
        <v>5</v>
      </c>
      <c r="H662" t="str">
        <f>VLOOKUP(Table_Query_from_Meridian_v32[[#This Row],[COUNTRY_CODE_OF_ORIGIN]],Sheet2!A:C,3,FALSE)</f>
        <v xml:space="preserve">Sweden </v>
      </c>
    </row>
    <row r="663" spans="1:8" x14ac:dyDescent="0.25">
      <c r="A663" t="s">
        <v>1948</v>
      </c>
      <c r="B663" t="s">
        <v>1949</v>
      </c>
      <c r="C663" t="s">
        <v>1950</v>
      </c>
      <c r="D663">
        <v>0</v>
      </c>
      <c r="E663" t="s">
        <v>25</v>
      </c>
      <c r="F663" t="s">
        <v>8388</v>
      </c>
      <c r="G663" t="s">
        <v>5</v>
      </c>
      <c r="H663" t="str">
        <f>VLOOKUP(Table_Query_from_Meridian_v32[[#This Row],[COUNTRY_CODE_OF_ORIGIN]],Sheet2!A:C,3,FALSE)</f>
        <v xml:space="preserve">Sweden </v>
      </c>
    </row>
    <row r="664" spans="1:8" x14ac:dyDescent="0.25">
      <c r="A664" t="s">
        <v>1951</v>
      </c>
      <c r="B664" t="s">
        <v>1952</v>
      </c>
      <c r="C664" t="s">
        <v>1950</v>
      </c>
      <c r="D664">
        <v>0.25</v>
      </c>
      <c r="E664" t="s">
        <v>25</v>
      </c>
      <c r="F664" t="s">
        <v>5</v>
      </c>
      <c r="G664" t="s">
        <v>5</v>
      </c>
      <c r="H664" t="str">
        <f>VLOOKUP(Table_Query_from_Meridian_v32[[#This Row],[COUNTRY_CODE_OF_ORIGIN]],Sheet2!A:C,3,FALSE)</f>
        <v xml:space="preserve">Sweden </v>
      </c>
    </row>
    <row r="665" spans="1:8" x14ac:dyDescent="0.25">
      <c r="A665" t="s">
        <v>1953</v>
      </c>
      <c r="B665" t="s">
        <v>1954</v>
      </c>
      <c r="C665" t="s">
        <v>5</v>
      </c>
      <c r="D665">
        <v>1.07</v>
      </c>
      <c r="E665" t="s">
        <v>25</v>
      </c>
      <c r="F665" t="s">
        <v>8388</v>
      </c>
      <c r="G665" t="s">
        <v>5</v>
      </c>
      <c r="H665" t="str">
        <f>VLOOKUP(Table_Query_from_Meridian_v32[[#This Row],[COUNTRY_CODE_OF_ORIGIN]],Sheet2!A:C,3,FALSE)</f>
        <v xml:space="preserve">Sweden </v>
      </c>
    </row>
    <row r="666" spans="1:8" x14ac:dyDescent="0.25">
      <c r="A666" t="s">
        <v>1955</v>
      </c>
      <c r="B666" t="s">
        <v>1956</v>
      </c>
      <c r="C666" t="s">
        <v>5</v>
      </c>
      <c r="D666">
        <v>1.07</v>
      </c>
      <c r="E666" t="s">
        <v>25</v>
      </c>
      <c r="F666" t="s">
        <v>8388</v>
      </c>
      <c r="G666" t="s">
        <v>5</v>
      </c>
      <c r="H666" t="str">
        <f>VLOOKUP(Table_Query_from_Meridian_v32[[#This Row],[COUNTRY_CODE_OF_ORIGIN]],Sheet2!A:C,3,FALSE)</f>
        <v xml:space="preserve">Sweden </v>
      </c>
    </row>
    <row r="667" spans="1:8" x14ac:dyDescent="0.25">
      <c r="A667" t="s">
        <v>1957</v>
      </c>
      <c r="B667" t="s">
        <v>1958</v>
      </c>
      <c r="C667" t="s">
        <v>5</v>
      </c>
      <c r="D667">
        <v>4</v>
      </c>
      <c r="E667" t="s">
        <v>25</v>
      </c>
      <c r="F667" t="s">
        <v>8388</v>
      </c>
      <c r="G667" t="s">
        <v>5</v>
      </c>
      <c r="H667" t="str">
        <f>VLOOKUP(Table_Query_from_Meridian_v32[[#This Row],[COUNTRY_CODE_OF_ORIGIN]],Sheet2!A:C,3,FALSE)</f>
        <v xml:space="preserve">Sweden </v>
      </c>
    </row>
    <row r="668" spans="1:8" x14ac:dyDescent="0.25">
      <c r="A668" t="s">
        <v>1959</v>
      </c>
      <c r="B668" t="s">
        <v>1960</v>
      </c>
      <c r="C668" t="s">
        <v>1961</v>
      </c>
      <c r="D668">
        <v>0.22</v>
      </c>
      <c r="E668" t="s">
        <v>25</v>
      </c>
      <c r="F668" t="s">
        <v>8388</v>
      </c>
      <c r="G668" t="s">
        <v>5</v>
      </c>
      <c r="H668" t="str">
        <f>VLOOKUP(Table_Query_from_Meridian_v32[[#This Row],[COUNTRY_CODE_OF_ORIGIN]],Sheet2!A:C,3,FALSE)</f>
        <v xml:space="preserve">Sweden </v>
      </c>
    </row>
    <row r="669" spans="1:8" x14ac:dyDescent="0.25">
      <c r="A669" t="s">
        <v>1962</v>
      </c>
      <c r="B669" t="s">
        <v>1963</v>
      </c>
      <c r="C669" t="s">
        <v>5</v>
      </c>
      <c r="D669">
        <v>0</v>
      </c>
      <c r="E669" t="s">
        <v>25</v>
      </c>
      <c r="F669" t="s">
        <v>8388</v>
      </c>
      <c r="G669" t="s">
        <v>5</v>
      </c>
      <c r="H669" t="str">
        <f>VLOOKUP(Table_Query_from_Meridian_v32[[#This Row],[COUNTRY_CODE_OF_ORIGIN]],Sheet2!A:C,3,FALSE)</f>
        <v xml:space="preserve">Sweden </v>
      </c>
    </row>
    <row r="670" spans="1:8" x14ac:dyDescent="0.25">
      <c r="A670" t="s">
        <v>1964</v>
      </c>
      <c r="B670" t="s">
        <v>1965</v>
      </c>
      <c r="C670" t="s">
        <v>5</v>
      </c>
      <c r="D670">
        <v>0.22</v>
      </c>
      <c r="E670" t="s">
        <v>25</v>
      </c>
      <c r="F670" t="s">
        <v>8388</v>
      </c>
      <c r="G670" t="s">
        <v>5</v>
      </c>
      <c r="H670" t="str">
        <f>VLOOKUP(Table_Query_from_Meridian_v32[[#This Row],[COUNTRY_CODE_OF_ORIGIN]],Sheet2!A:C,3,FALSE)</f>
        <v xml:space="preserve">Sweden </v>
      </c>
    </row>
    <row r="671" spans="1:8" x14ac:dyDescent="0.25">
      <c r="A671" t="s">
        <v>1966</v>
      </c>
      <c r="B671" t="s">
        <v>1967</v>
      </c>
      <c r="C671" t="s">
        <v>1968</v>
      </c>
      <c r="D671">
        <v>5</v>
      </c>
      <c r="E671" t="s">
        <v>25</v>
      </c>
      <c r="F671" t="s">
        <v>8388</v>
      </c>
      <c r="G671" t="s">
        <v>5</v>
      </c>
      <c r="H671" t="str">
        <f>VLOOKUP(Table_Query_from_Meridian_v32[[#This Row],[COUNTRY_CODE_OF_ORIGIN]],Sheet2!A:C,3,FALSE)</f>
        <v xml:space="preserve">Sweden </v>
      </c>
    </row>
    <row r="672" spans="1:8" x14ac:dyDescent="0.25">
      <c r="A672" t="s">
        <v>1969</v>
      </c>
      <c r="B672" t="s">
        <v>1970</v>
      </c>
      <c r="C672" t="s">
        <v>5</v>
      </c>
      <c r="D672">
        <v>0.45</v>
      </c>
      <c r="E672" t="s">
        <v>25</v>
      </c>
      <c r="F672" t="s">
        <v>8388</v>
      </c>
      <c r="G672" t="s">
        <v>5</v>
      </c>
      <c r="H672" t="str">
        <f>VLOOKUP(Table_Query_from_Meridian_v32[[#This Row],[COUNTRY_CODE_OF_ORIGIN]],Sheet2!A:C,3,FALSE)</f>
        <v xml:space="preserve">Sweden </v>
      </c>
    </row>
    <row r="673" spans="1:8" x14ac:dyDescent="0.25">
      <c r="A673" t="s">
        <v>1971</v>
      </c>
      <c r="B673" t="s">
        <v>1972</v>
      </c>
      <c r="C673" t="s">
        <v>1973</v>
      </c>
      <c r="D673">
        <v>0.9</v>
      </c>
      <c r="E673" t="s">
        <v>25</v>
      </c>
      <c r="F673" t="s">
        <v>8388</v>
      </c>
      <c r="G673" t="s">
        <v>5</v>
      </c>
      <c r="H673" t="str">
        <f>VLOOKUP(Table_Query_from_Meridian_v32[[#This Row],[COUNTRY_CODE_OF_ORIGIN]],Sheet2!A:C,3,FALSE)</f>
        <v xml:space="preserve">Sweden </v>
      </c>
    </row>
    <row r="674" spans="1:8" x14ac:dyDescent="0.25">
      <c r="A674" t="s">
        <v>1974</v>
      </c>
      <c r="B674" t="s">
        <v>1975</v>
      </c>
      <c r="C674" t="s">
        <v>5</v>
      </c>
      <c r="D674">
        <v>0.01</v>
      </c>
      <c r="E674" t="s">
        <v>25</v>
      </c>
      <c r="F674" t="s">
        <v>8388</v>
      </c>
      <c r="G674" t="s">
        <v>5</v>
      </c>
      <c r="H674" t="str">
        <f>VLOOKUP(Table_Query_from_Meridian_v32[[#This Row],[COUNTRY_CODE_OF_ORIGIN]],Sheet2!A:C,3,FALSE)</f>
        <v xml:space="preserve">Sweden </v>
      </c>
    </row>
    <row r="675" spans="1:8" x14ac:dyDescent="0.25">
      <c r="A675" t="s">
        <v>1976</v>
      </c>
      <c r="B675" t="s">
        <v>1977</v>
      </c>
      <c r="C675" t="s">
        <v>1978</v>
      </c>
      <c r="D675">
        <v>0.12</v>
      </c>
      <c r="E675" t="s">
        <v>25</v>
      </c>
      <c r="F675" t="s">
        <v>8388</v>
      </c>
      <c r="G675" t="s">
        <v>5</v>
      </c>
      <c r="H675" t="str">
        <f>VLOOKUP(Table_Query_from_Meridian_v32[[#This Row],[COUNTRY_CODE_OF_ORIGIN]],Sheet2!A:C,3,FALSE)</f>
        <v xml:space="preserve">Sweden </v>
      </c>
    </row>
    <row r="676" spans="1:8" x14ac:dyDescent="0.25">
      <c r="A676" t="s">
        <v>1979</v>
      </c>
      <c r="B676" t="s">
        <v>1980</v>
      </c>
      <c r="C676" t="s">
        <v>1981</v>
      </c>
      <c r="D676">
        <v>0.13</v>
      </c>
      <c r="E676" t="s">
        <v>25</v>
      </c>
      <c r="F676" t="s">
        <v>8388</v>
      </c>
      <c r="G676" t="s">
        <v>5</v>
      </c>
      <c r="H676" t="str">
        <f>VLOOKUP(Table_Query_from_Meridian_v32[[#This Row],[COUNTRY_CODE_OF_ORIGIN]],Sheet2!A:C,3,FALSE)</f>
        <v xml:space="preserve">Sweden </v>
      </c>
    </row>
    <row r="677" spans="1:8" x14ac:dyDescent="0.25">
      <c r="A677" t="s">
        <v>1982</v>
      </c>
      <c r="B677" t="s">
        <v>1983</v>
      </c>
      <c r="C677" t="s">
        <v>1984</v>
      </c>
      <c r="D677">
        <v>0.15</v>
      </c>
      <c r="E677" t="s">
        <v>25</v>
      </c>
      <c r="F677" t="s">
        <v>8388</v>
      </c>
      <c r="G677" t="s">
        <v>5</v>
      </c>
      <c r="H677" t="str">
        <f>VLOOKUP(Table_Query_from_Meridian_v32[[#This Row],[COUNTRY_CODE_OF_ORIGIN]],Sheet2!A:C,3,FALSE)</f>
        <v xml:space="preserve">Sweden </v>
      </c>
    </row>
    <row r="678" spans="1:8" x14ac:dyDescent="0.25">
      <c r="A678" t="s">
        <v>1985</v>
      </c>
      <c r="B678" t="s">
        <v>1986</v>
      </c>
      <c r="C678" t="s">
        <v>1987</v>
      </c>
      <c r="D678">
        <v>0.15</v>
      </c>
      <c r="E678" t="s">
        <v>25</v>
      </c>
      <c r="F678" t="s">
        <v>8388</v>
      </c>
      <c r="G678" t="s">
        <v>5</v>
      </c>
      <c r="H678" t="str">
        <f>VLOOKUP(Table_Query_from_Meridian_v32[[#This Row],[COUNTRY_CODE_OF_ORIGIN]],Sheet2!A:C,3,FALSE)</f>
        <v xml:space="preserve">Sweden </v>
      </c>
    </row>
    <row r="679" spans="1:8" x14ac:dyDescent="0.25">
      <c r="A679" t="s">
        <v>1988</v>
      </c>
      <c r="B679" t="s">
        <v>1989</v>
      </c>
      <c r="C679" t="s">
        <v>1990</v>
      </c>
      <c r="D679">
        <v>0.18</v>
      </c>
      <c r="E679" t="s">
        <v>25</v>
      </c>
      <c r="F679" t="s">
        <v>8388</v>
      </c>
      <c r="G679" t="s">
        <v>5</v>
      </c>
      <c r="H679" t="str">
        <f>VLOOKUP(Table_Query_from_Meridian_v32[[#This Row],[COUNTRY_CODE_OF_ORIGIN]],Sheet2!A:C,3,FALSE)</f>
        <v xml:space="preserve">Sweden </v>
      </c>
    </row>
    <row r="680" spans="1:8" x14ac:dyDescent="0.25">
      <c r="A680" t="s">
        <v>1991</v>
      </c>
      <c r="B680" t="s">
        <v>1992</v>
      </c>
      <c r="C680" t="s">
        <v>1993</v>
      </c>
      <c r="D680">
        <v>0.01</v>
      </c>
      <c r="E680" t="s">
        <v>6</v>
      </c>
      <c r="F680" t="s">
        <v>1641</v>
      </c>
      <c r="G680" t="s">
        <v>5</v>
      </c>
      <c r="H680" t="str">
        <f>VLOOKUP(Table_Query_from_Meridian_v32[[#This Row],[COUNTRY_CODE_OF_ORIGIN]],Sheet2!A:C,3,FALSE)</f>
        <v xml:space="preserve">Great Britain (United Kingdom) </v>
      </c>
    </row>
    <row r="681" spans="1:8" x14ac:dyDescent="0.25">
      <c r="A681" t="s">
        <v>1994</v>
      </c>
      <c r="B681" t="s">
        <v>1995</v>
      </c>
      <c r="C681" t="s">
        <v>1996</v>
      </c>
      <c r="D681">
        <v>0.02</v>
      </c>
      <c r="E681" t="s">
        <v>25</v>
      </c>
      <c r="F681" t="s">
        <v>1641</v>
      </c>
      <c r="G681" t="s">
        <v>5</v>
      </c>
      <c r="H681" t="str">
        <f>VLOOKUP(Table_Query_from_Meridian_v32[[#This Row],[COUNTRY_CODE_OF_ORIGIN]],Sheet2!A:C,3,FALSE)</f>
        <v xml:space="preserve">Sweden </v>
      </c>
    </row>
    <row r="682" spans="1:8" x14ac:dyDescent="0.25">
      <c r="A682" t="s">
        <v>1997</v>
      </c>
      <c r="B682" t="s">
        <v>1998</v>
      </c>
      <c r="C682" t="s">
        <v>1999</v>
      </c>
      <c r="D682">
        <v>0.14000000000000001</v>
      </c>
      <c r="E682" t="s">
        <v>25</v>
      </c>
      <c r="F682" t="s">
        <v>1641</v>
      </c>
      <c r="G682" t="s">
        <v>5</v>
      </c>
      <c r="H682" t="str">
        <f>VLOOKUP(Table_Query_from_Meridian_v32[[#This Row],[COUNTRY_CODE_OF_ORIGIN]],Sheet2!A:C,3,FALSE)</f>
        <v xml:space="preserve">Sweden </v>
      </c>
    </row>
    <row r="683" spans="1:8" x14ac:dyDescent="0.25">
      <c r="A683" t="s">
        <v>2000</v>
      </c>
      <c r="B683" t="s">
        <v>2001</v>
      </c>
      <c r="C683" t="s">
        <v>2002</v>
      </c>
      <c r="D683">
        <v>0.03</v>
      </c>
      <c r="E683" t="s">
        <v>25</v>
      </c>
      <c r="F683" t="s">
        <v>1641</v>
      </c>
      <c r="G683" t="s">
        <v>5</v>
      </c>
      <c r="H683" t="str">
        <f>VLOOKUP(Table_Query_from_Meridian_v32[[#This Row],[COUNTRY_CODE_OF_ORIGIN]],Sheet2!A:C,3,FALSE)</f>
        <v xml:space="preserve">Sweden </v>
      </c>
    </row>
    <row r="684" spans="1:8" x14ac:dyDescent="0.25">
      <c r="A684" t="s">
        <v>2003</v>
      </c>
      <c r="B684" t="s">
        <v>2004</v>
      </c>
      <c r="C684" t="s">
        <v>2005</v>
      </c>
      <c r="D684">
        <v>0.03</v>
      </c>
      <c r="E684" t="s">
        <v>25</v>
      </c>
      <c r="F684" t="s">
        <v>1641</v>
      </c>
      <c r="G684" t="s">
        <v>5</v>
      </c>
      <c r="H684" t="str">
        <f>VLOOKUP(Table_Query_from_Meridian_v32[[#This Row],[COUNTRY_CODE_OF_ORIGIN]],Sheet2!A:C,3,FALSE)</f>
        <v xml:space="preserve">Sweden </v>
      </c>
    </row>
    <row r="685" spans="1:8" x14ac:dyDescent="0.25">
      <c r="A685" t="s">
        <v>2006</v>
      </c>
      <c r="B685" t="s">
        <v>2007</v>
      </c>
      <c r="C685" t="s">
        <v>2008</v>
      </c>
      <c r="D685">
        <v>0.02</v>
      </c>
      <c r="E685" t="s">
        <v>25</v>
      </c>
      <c r="F685" t="s">
        <v>1641</v>
      </c>
      <c r="G685" t="s">
        <v>5</v>
      </c>
      <c r="H685" t="str">
        <f>VLOOKUP(Table_Query_from_Meridian_v32[[#This Row],[COUNTRY_CODE_OF_ORIGIN]],Sheet2!A:C,3,FALSE)</f>
        <v xml:space="preserve">Sweden </v>
      </c>
    </row>
    <row r="686" spans="1:8" x14ac:dyDescent="0.25">
      <c r="A686" t="s">
        <v>2009</v>
      </c>
      <c r="B686" t="s">
        <v>2010</v>
      </c>
      <c r="C686" t="s">
        <v>2011</v>
      </c>
      <c r="D686">
        <v>0.47</v>
      </c>
      <c r="E686" t="s">
        <v>25</v>
      </c>
      <c r="F686" t="s">
        <v>5</v>
      </c>
      <c r="G686" t="s">
        <v>5</v>
      </c>
      <c r="H686" t="str">
        <f>VLOOKUP(Table_Query_from_Meridian_v32[[#This Row],[COUNTRY_CODE_OF_ORIGIN]],Sheet2!A:C,3,FALSE)</f>
        <v xml:space="preserve">Sweden </v>
      </c>
    </row>
    <row r="687" spans="1:8" x14ac:dyDescent="0.25">
      <c r="A687" t="s">
        <v>2012</v>
      </c>
      <c r="B687" t="s">
        <v>2013</v>
      </c>
      <c r="C687" t="s">
        <v>2014</v>
      </c>
      <c r="D687">
        <v>0</v>
      </c>
      <c r="E687" t="s">
        <v>25</v>
      </c>
      <c r="F687" t="s">
        <v>5</v>
      </c>
      <c r="G687" t="s">
        <v>5</v>
      </c>
      <c r="H687" t="str">
        <f>VLOOKUP(Table_Query_from_Meridian_v32[[#This Row],[COUNTRY_CODE_OF_ORIGIN]],Sheet2!A:C,3,FALSE)</f>
        <v xml:space="preserve">Sweden </v>
      </c>
    </row>
    <row r="688" spans="1:8" x14ac:dyDescent="0.25">
      <c r="A688" t="s">
        <v>2015</v>
      </c>
      <c r="B688" t="s">
        <v>2016</v>
      </c>
      <c r="C688" t="s">
        <v>2017</v>
      </c>
      <c r="D688">
        <v>9.6</v>
      </c>
      <c r="E688" t="s">
        <v>25</v>
      </c>
      <c r="F688" t="s">
        <v>8388</v>
      </c>
      <c r="G688" t="s">
        <v>5</v>
      </c>
      <c r="H688" t="str">
        <f>VLOOKUP(Table_Query_from_Meridian_v32[[#This Row],[COUNTRY_CODE_OF_ORIGIN]],Sheet2!A:C,3,FALSE)</f>
        <v xml:space="preserve">Sweden </v>
      </c>
    </row>
    <row r="689" spans="1:8" x14ac:dyDescent="0.25">
      <c r="A689" t="s">
        <v>2018</v>
      </c>
      <c r="B689" t="s">
        <v>2019</v>
      </c>
      <c r="C689" t="s">
        <v>2020</v>
      </c>
      <c r="D689">
        <v>0.14000000000000001</v>
      </c>
      <c r="E689" t="s">
        <v>25</v>
      </c>
      <c r="F689" t="s">
        <v>8388</v>
      </c>
      <c r="G689" t="s">
        <v>5</v>
      </c>
      <c r="H689" t="str">
        <f>VLOOKUP(Table_Query_from_Meridian_v32[[#This Row],[COUNTRY_CODE_OF_ORIGIN]],Sheet2!A:C,3,FALSE)</f>
        <v xml:space="preserve">Sweden </v>
      </c>
    </row>
    <row r="690" spans="1:8" x14ac:dyDescent="0.25">
      <c r="A690" t="s">
        <v>2021</v>
      </c>
      <c r="B690" t="s">
        <v>2022</v>
      </c>
      <c r="C690" t="s">
        <v>5</v>
      </c>
      <c r="D690">
        <v>0.61</v>
      </c>
      <c r="E690" t="s">
        <v>25</v>
      </c>
      <c r="F690" t="s">
        <v>8388</v>
      </c>
      <c r="G690" t="s">
        <v>5</v>
      </c>
      <c r="H690" t="str">
        <f>VLOOKUP(Table_Query_from_Meridian_v32[[#This Row],[COUNTRY_CODE_OF_ORIGIN]],Sheet2!A:C,3,FALSE)</f>
        <v xml:space="preserve">Sweden </v>
      </c>
    </row>
    <row r="691" spans="1:8" x14ac:dyDescent="0.25">
      <c r="A691" t="s">
        <v>2023</v>
      </c>
      <c r="B691" t="s">
        <v>2024</v>
      </c>
      <c r="C691" t="s">
        <v>5</v>
      </c>
      <c r="D691">
        <v>0.61</v>
      </c>
      <c r="E691" t="s">
        <v>25</v>
      </c>
      <c r="F691" t="s">
        <v>8388</v>
      </c>
      <c r="G691" t="s">
        <v>5</v>
      </c>
      <c r="H691" t="str">
        <f>VLOOKUP(Table_Query_from_Meridian_v32[[#This Row],[COUNTRY_CODE_OF_ORIGIN]],Sheet2!A:C,3,FALSE)</f>
        <v xml:space="preserve">Sweden </v>
      </c>
    </row>
    <row r="692" spans="1:8" x14ac:dyDescent="0.25">
      <c r="A692" t="s">
        <v>2025</v>
      </c>
      <c r="B692" t="s">
        <v>2026</v>
      </c>
      <c r="C692" t="s">
        <v>2027</v>
      </c>
      <c r="D692">
        <v>0.03</v>
      </c>
      <c r="E692" t="s">
        <v>25</v>
      </c>
      <c r="F692" t="s">
        <v>1641</v>
      </c>
      <c r="G692" t="s">
        <v>5</v>
      </c>
      <c r="H692" t="str">
        <f>VLOOKUP(Table_Query_from_Meridian_v32[[#This Row],[COUNTRY_CODE_OF_ORIGIN]],Sheet2!A:C,3,FALSE)</f>
        <v xml:space="preserve">Sweden </v>
      </c>
    </row>
    <row r="693" spans="1:8" x14ac:dyDescent="0.25">
      <c r="A693" t="s">
        <v>2028</v>
      </c>
      <c r="B693" t="s">
        <v>2029</v>
      </c>
      <c r="C693" t="s">
        <v>2030</v>
      </c>
      <c r="D693">
        <v>0.03</v>
      </c>
      <c r="E693" t="s">
        <v>25</v>
      </c>
      <c r="F693" t="s">
        <v>1641</v>
      </c>
      <c r="G693" t="s">
        <v>5</v>
      </c>
      <c r="H693" t="str">
        <f>VLOOKUP(Table_Query_from_Meridian_v32[[#This Row],[COUNTRY_CODE_OF_ORIGIN]],Sheet2!A:C,3,FALSE)</f>
        <v xml:space="preserve">Sweden </v>
      </c>
    </row>
    <row r="694" spans="1:8" x14ac:dyDescent="0.25">
      <c r="A694" t="s">
        <v>2031</v>
      </c>
      <c r="B694" t="s">
        <v>2032</v>
      </c>
      <c r="C694" t="s">
        <v>5</v>
      </c>
      <c r="D694">
        <v>0.08</v>
      </c>
      <c r="E694" t="s">
        <v>25</v>
      </c>
      <c r="F694" t="s">
        <v>1641</v>
      </c>
      <c r="G694" t="s">
        <v>5</v>
      </c>
      <c r="H694" t="str">
        <f>VLOOKUP(Table_Query_from_Meridian_v32[[#This Row],[COUNTRY_CODE_OF_ORIGIN]],Sheet2!A:C,3,FALSE)</f>
        <v xml:space="preserve">Sweden </v>
      </c>
    </row>
    <row r="695" spans="1:8" x14ac:dyDescent="0.25">
      <c r="A695" t="s">
        <v>2033</v>
      </c>
      <c r="B695" t="s">
        <v>2034</v>
      </c>
      <c r="C695" t="s">
        <v>2035</v>
      </c>
      <c r="D695">
        <v>0.12</v>
      </c>
      <c r="E695" t="s">
        <v>25</v>
      </c>
      <c r="F695" t="s">
        <v>1641</v>
      </c>
      <c r="G695" t="s">
        <v>5</v>
      </c>
      <c r="H695" t="str">
        <f>VLOOKUP(Table_Query_from_Meridian_v32[[#This Row],[COUNTRY_CODE_OF_ORIGIN]],Sheet2!A:C,3,FALSE)</f>
        <v xml:space="preserve">Sweden </v>
      </c>
    </row>
    <row r="696" spans="1:8" x14ac:dyDescent="0.25">
      <c r="A696" t="s">
        <v>2036</v>
      </c>
      <c r="B696" t="s">
        <v>2037</v>
      </c>
      <c r="C696" t="s">
        <v>2038</v>
      </c>
      <c r="D696">
        <v>0</v>
      </c>
      <c r="E696" t="s">
        <v>25</v>
      </c>
      <c r="F696" t="s">
        <v>5</v>
      </c>
      <c r="G696" t="s">
        <v>5</v>
      </c>
      <c r="H696" t="str">
        <f>VLOOKUP(Table_Query_from_Meridian_v32[[#This Row],[COUNTRY_CODE_OF_ORIGIN]],Sheet2!A:C,3,FALSE)</f>
        <v xml:space="preserve">Sweden </v>
      </c>
    </row>
    <row r="697" spans="1:8" x14ac:dyDescent="0.25">
      <c r="A697" t="s">
        <v>2039</v>
      </c>
      <c r="B697" t="s">
        <v>2040</v>
      </c>
      <c r="C697" t="s">
        <v>2041</v>
      </c>
      <c r="D697">
        <v>0.05</v>
      </c>
      <c r="E697" t="s">
        <v>25</v>
      </c>
      <c r="F697" t="s">
        <v>1641</v>
      </c>
      <c r="G697" t="s">
        <v>5</v>
      </c>
      <c r="H697" t="str">
        <f>VLOOKUP(Table_Query_from_Meridian_v32[[#This Row],[COUNTRY_CODE_OF_ORIGIN]],Sheet2!A:C,3,FALSE)</f>
        <v xml:space="preserve">Sweden </v>
      </c>
    </row>
    <row r="698" spans="1:8" x14ac:dyDescent="0.25">
      <c r="A698" t="s">
        <v>2042</v>
      </c>
      <c r="B698" t="s">
        <v>2043</v>
      </c>
      <c r="C698" t="s">
        <v>29</v>
      </c>
      <c r="D698">
        <v>0.03</v>
      </c>
      <c r="E698" t="s">
        <v>25</v>
      </c>
      <c r="F698" t="s">
        <v>5</v>
      </c>
      <c r="G698" t="s">
        <v>5</v>
      </c>
      <c r="H698" t="str">
        <f>VLOOKUP(Table_Query_from_Meridian_v32[[#This Row],[COUNTRY_CODE_OF_ORIGIN]],Sheet2!A:C,3,FALSE)</f>
        <v xml:space="preserve">Sweden </v>
      </c>
    </row>
    <row r="699" spans="1:8" x14ac:dyDescent="0.25">
      <c r="A699" t="s">
        <v>2044</v>
      </c>
      <c r="B699" t="s">
        <v>2045</v>
      </c>
      <c r="C699" t="s">
        <v>2046</v>
      </c>
      <c r="D699">
        <v>3.9</v>
      </c>
      <c r="E699" t="s">
        <v>25</v>
      </c>
      <c r="F699" t="s">
        <v>8388</v>
      </c>
      <c r="G699" t="s">
        <v>5</v>
      </c>
      <c r="H699" t="str">
        <f>VLOOKUP(Table_Query_from_Meridian_v32[[#This Row],[COUNTRY_CODE_OF_ORIGIN]],Sheet2!A:C,3,FALSE)</f>
        <v xml:space="preserve">Sweden </v>
      </c>
    </row>
    <row r="700" spans="1:8" x14ac:dyDescent="0.25">
      <c r="A700" t="s">
        <v>2047</v>
      </c>
      <c r="B700" t="s">
        <v>2048</v>
      </c>
      <c r="C700" t="s">
        <v>5</v>
      </c>
      <c r="D700">
        <v>0</v>
      </c>
      <c r="E700" t="s">
        <v>25</v>
      </c>
      <c r="F700" t="s">
        <v>8388</v>
      </c>
      <c r="G700" t="s">
        <v>5</v>
      </c>
      <c r="H700" t="str">
        <f>VLOOKUP(Table_Query_from_Meridian_v32[[#This Row],[COUNTRY_CODE_OF_ORIGIN]],Sheet2!A:C,3,FALSE)</f>
        <v xml:space="preserve">Sweden </v>
      </c>
    </row>
    <row r="701" spans="1:8" x14ac:dyDescent="0.25">
      <c r="A701" t="s">
        <v>2049</v>
      </c>
      <c r="B701" t="s">
        <v>9043</v>
      </c>
      <c r="C701" t="s">
        <v>2050</v>
      </c>
      <c r="D701">
        <v>0.87</v>
      </c>
      <c r="E701" t="s">
        <v>25</v>
      </c>
      <c r="F701" t="s">
        <v>8388</v>
      </c>
      <c r="G701" t="s">
        <v>5</v>
      </c>
      <c r="H701" t="str">
        <f>VLOOKUP(Table_Query_from_Meridian_v32[[#This Row],[COUNTRY_CODE_OF_ORIGIN]],Sheet2!A:C,3,FALSE)</f>
        <v xml:space="preserve">Sweden </v>
      </c>
    </row>
    <row r="702" spans="1:8" x14ac:dyDescent="0.25">
      <c r="A702" t="s">
        <v>2051</v>
      </c>
      <c r="B702" t="s">
        <v>2052</v>
      </c>
      <c r="C702" t="s">
        <v>2053</v>
      </c>
      <c r="D702">
        <v>0.33</v>
      </c>
      <c r="E702" t="s">
        <v>25</v>
      </c>
      <c r="F702" t="s">
        <v>8388</v>
      </c>
      <c r="G702" t="s">
        <v>5</v>
      </c>
      <c r="H702" t="str">
        <f>VLOOKUP(Table_Query_from_Meridian_v32[[#This Row],[COUNTRY_CODE_OF_ORIGIN]],Sheet2!A:C,3,FALSE)</f>
        <v xml:space="preserve">Sweden </v>
      </c>
    </row>
    <row r="703" spans="1:8" x14ac:dyDescent="0.25">
      <c r="A703" t="s">
        <v>2054</v>
      </c>
      <c r="B703" t="s">
        <v>2055</v>
      </c>
      <c r="C703" t="s">
        <v>2056</v>
      </c>
      <c r="D703">
        <v>0.25</v>
      </c>
      <c r="E703" t="s">
        <v>6</v>
      </c>
      <c r="F703" t="s">
        <v>5</v>
      </c>
      <c r="G703" t="s">
        <v>5</v>
      </c>
      <c r="H703" t="str">
        <f>VLOOKUP(Table_Query_from_Meridian_v32[[#This Row],[COUNTRY_CODE_OF_ORIGIN]],Sheet2!A:C,3,FALSE)</f>
        <v xml:space="preserve">Great Britain (United Kingdom) </v>
      </c>
    </row>
    <row r="704" spans="1:8" x14ac:dyDescent="0.25">
      <c r="A704" t="s">
        <v>2057</v>
      </c>
      <c r="B704" t="s">
        <v>2058</v>
      </c>
      <c r="C704" t="s">
        <v>2059</v>
      </c>
      <c r="D704">
        <v>0</v>
      </c>
      <c r="E704" t="s">
        <v>6</v>
      </c>
      <c r="F704" t="s">
        <v>5</v>
      </c>
      <c r="G704" t="s">
        <v>5</v>
      </c>
      <c r="H704" t="str">
        <f>VLOOKUP(Table_Query_from_Meridian_v32[[#This Row],[COUNTRY_CODE_OF_ORIGIN]],Sheet2!A:C,3,FALSE)</f>
        <v xml:space="preserve">Great Britain (United Kingdom) </v>
      </c>
    </row>
    <row r="705" spans="1:8" x14ac:dyDescent="0.25">
      <c r="A705" t="s">
        <v>2060</v>
      </c>
      <c r="B705" t="s">
        <v>2061</v>
      </c>
      <c r="C705" t="s">
        <v>2062</v>
      </c>
      <c r="D705">
        <v>0.05</v>
      </c>
      <c r="E705" t="s">
        <v>25</v>
      </c>
      <c r="F705" t="s">
        <v>1641</v>
      </c>
      <c r="G705" t="s">
        <v>5</v>
      </c>
      <c r="H705" t="str">
        <f>VLOOKUP(Table_Query_from_Meridian_v32[[#This Row],[COUNTRY_CODE_OF_ORIGIN]],Sheet2!A:C,3,FALSE)</f>
        <v xml:space="preserve">Sweden </v>
      </c>
    </row>
    <row r="706" spans="1:8" x14ac:dyDescent="0.25">
      <c r="A706" t="s">
        <v>2063</v>
      </c>
      <c r="B706" t="s">
        <v>2064</v>
      </c>
      <c r="C706" t="s">
        <v>2065</v>
      </c>
      <c r="D706">
        <v>0.93</v>
      </c>
      <c r="E706" t="s">
        <v>25</v>
      </c>
      <c r="F706" t="s">
        <v>8388</v>
      </c>
      <c r="G706" t="s">
        <v>5</v>
      </c>
      <c r="H706" t="str">
        <f>VLOOKUP(Table_Query_from_Meridian_v32[[#This Row],[COUNTRY_CODE_OF_ORIGIN]],Sheet2!A:C,3,FALSE)</f>
        <v xml:space="preserve">Sweden </v>
      </c>
    </row>
    <row r="707" spans="1:8" x14ac:dyDescent="0.25">
      <c r="A707" t="s">
        <v>2066</v>
      </c>
      <c r="B707" t="s">
        <v>9037</v>
      </c>
      <c r="C707" t="s">
        <v>2067</v>
      </c>
      <c r="D707">
        <v>0.86</v>
      </c>
      <c r="E707" t="s">
        <v>25</v>
      </c>
      <c r="F707" t="s">
        <v>8388</v>
      </c>
      <c r="G707" t="s">
        <v>5</v>
      </c>
      <c r="H707" t="str">
        <f>VLOOKUP(Table_Query_from_Meridian_v32[[#This Row],[COUNTRY_CODE_OF_ORIGIN]],Sheet2!A:C,3,FALSE)</f>
        <v xml:space="preserve">Sweden </v>
      </c>
    </row>
    <row r="708" spans="1:8" x14ac:dyDescent="0.25">
      <c r="A708" t="s">
        <v>2068</v>
      </c>
      <c r="B708" t="s">
        <v>2069</v>
      </c>
      <c r="C708" t="s">
        <v>2070</v>
      </c>
      <c r="D708">
        <v>0.93</v>
      </c>
      <c r="E708" t="s">
        <v>25</v>
      </c>
      <c r="F708" t="s">
        <v>8388</v>
      </c>
      <c r="G708" t="s">
        <v>5</v>
      </c>
      <c r="H708" t="str">
        <f>VLOOKUP(Table_Query_from_Meridian_v32[[#This Row],[COUNTRY_CODE_OF_ORIGIN]],Sheet2!A:C,3,FALSE)</f>
        <v xml:space="preserve">Sweden </v>
      </c>
    </row>
    <row r="709" spans="1:8" x14ac:dyDescent="0.25">
      <c r="A709" t="s">
        <v>2071</v>
      </c>
      <c r="B709" t="s">
        <v>2072</v>
      </c>
      <c r="C709" t="s">
        <v>2073</v>
      </c>
      <c r="D709">
        <v>1.2</v>
      </c>
      <c r="E709" t="s">
        <v>25</v>
      </c>
      <c r="F709" t="s">
        <v>8388</v>
      </c>
      <c r="G709" t="s">
        <v>5</v>
      </c>
      <c r="H709" t="str">
        <f>VLOOKUP(Table_Query_from_Meridian_v32[[#This Row],[COUNTRY_CODE_OF_ORIGIN]],Sheet2!A:C,3,FALSE)</f>
        <v xml:space="preserve">Sweden </v>
      </c>
    </row>
    <row r="710" spans="1:8" x14ac:dyDescent="0.25">
      <c r="A710" t="s">
        <v>2074</v>
      </c>
      <c r="B710" t="s">
        <v>2075</v>
      </c>
      <c r="C710" t="s">
        <v>5</v>
      </c>
      <c r="D710">
        <v>1.6</v>
      </c>
      <c r="E710" t="s">
        <v>25</v>
      </c>
      <c r="F710" t="s">
        <v>8388</v>
      </c>
      <c r="G710" t="s">
        <v>5</v>
      </c>
      <c r="H710" t="str">
        <f>VLOOKUP(Table_Query_from_Meridian_v32[[#This Row],[COUNTRY_CODE_OF_ORIGIN]],Sheet2!A:C,3,FALSE)</f>
        <v xml:space="preserve">Sweden </v>
      </c>
    </row>
    <row r="711" spans="1:8" x14ac:dyDescent="0.25">
      <c r="A711" t="s">
        <v>2076</v>
      </c>
      <c r="B711" t="s">
        <v>2077</v>
      </c>
      <c r="C711" t="s">
        <v>2078</v>
      </c>
      <c r="D711">
        <v>5.5</v>
      </c>
      <c r="E711" t="s">
        <v>25</v>
      </c>
      <c r="F711" t="s">
        <v>8389</v>
      </c>
      <c r="G711" t="s">
        <v>5</v>
      </c>
      <c r="H711" t="str">
        <f>VLOOKUP(Table_Query_from_Meridian_v32[[#This Row],[COUNTRY_CODE_OF_ORIGIN]],Sheet2!A:C,3,FALSE)</f>
        <v xml:space="preserve">Sweden </v>
      </c>
    </row>
    <row r="712" spans="1:8" x14ac:dyDescent="0.25">
      <c r="A712" t="s">
        <v>2079</v>
      </c>
      <c r="B712" t="s">
        <v>2080</v>
      </c>
      <c r="C712" t="s">
        <v>2081</v>
      </c>
      <c r="D712">
        <v>3.6</v>
      </c>
      <c r="E712" t="s">
        <v>25</v>
      </c>
      <c r="F712" t="s">
        <v>8389</v>
      </c>
      <c r="G712" t="s">
        <v>5</v>
      </c>
      <c r="H712" t="str">
        <f>VLOOKUP(Table_Query_from_Meridian_v32[[#This Row],[COUNTRY_CODE_OF_ORIGIN]],Sheet2!A:C,3,FALSE)</f>
        <v xml:space="preserve">Sweden </v>
      </c>
    </row>
    <row r="713" spans="1:8" x14ac:dyDescent="0.25">
      <c r="A713" t="s">
        <v>2082</v>
      </c>
      <c r="B713" t="s">
        <v>2083</v>
      </c>
      <c r="C713" t="s">
        <v>2084</v>
      </c>
      <c r="D713">
        <v>3.7</v>
      </c>
      <c r="E713" t="s">
        <v>25</v>
      </c>
      <c r="F713" t="s">
        <v>8388</v>
      </c>
      <c r="G713" t="s">
        <v>5</v>
      </c>
      <c r="H713" t="str">
        <f>VLOOKUP(Table_Query_from_Meridian_v32[[#This Row],[COUNTRY_CODE_OF_ORIGIN]],Sheet2!A:C,3,FALSE)</f>
        <v xml:space="preserve">Sweden </v>
      </c>
    </row>
    <row r="714" spans="1:8" x14ac:dyDescent="0.25">
      <c r="A714" t="s">
        <v>2085</v>
      </c>
      <c r="B714" t="s">
        <v>2086</v>
      </c>
      <c r="C714" t="s">
        <v>5</v>
      </c>
      <c r="D714">
        <v>4.3</v>
      </c>
      <c r="E714" t="s">
        <v>25</v>
      </c>
      <c r="F714" t="s">
        <v>8388</v>
      </c>
      <c r="G714" t="s">
        <v>5</v>
      </c>
      <c r="H714" t="str">
        <f>VLOOKUP(Table_Query_from_Meridian_v32[[#This Row],[COUNTRY_CODE_OF_ORIGIN]],Sheet2!A:C,3,FALSE)</f>
        <v xml:space="preserve">Sweden </v>
      </c>
    </row>
    <row r="715" spans="1:8" x14ac:dyDescent="0.25">
      <c r="A715" t="s">
        <v>2087</v>
      </c>
      <c r="B715" t="s">
        <v>9044</v>
      </c>
      <c r="C715" t="s">
        <v>2088</v>
      </c>
      <c r="D715">
        <v>0.95</v>
      </c>
      <c r="E715" t="s">
        <v>25</v>
      </c>
      <c r="F715" t="s">
        <v>5</v>
      </c>
      <c r="G715" t="s">
        <v>5</v>
      </c>
      <c r="H715" t="str">
        <f>VLOOKUP(Table_Query_from_Meridian_v32[[#This Row],[COUNTRY_CODE_OF_ORIGIN]],Sheet2!A:C,3,FALSE)</f>
        <v xml:space="preserve">Sweden </v>
      </c>
    </row>
    <row r="716" spans="1:8" x14ac:dyDescent="0.25">
      <c r="A716" t="s">
        <v>2089</v>
      </c>
      <c r="B716" t="s">
        <v>9038</v>
      </c>
      <c r="C716" t="s">
        <v>2090</v>
      </c>
      <c r="D716">
        <v>0.3</v>
      </c>
      <c r="E716" t="s">
        <v>25</v>
      </c>
      <c r="F716" t="s">
        <v>8388</v>
      </c>
      <c r="G716" t="s">
        <v>5</v>
      </c>
      <c r="H716" t="str">
        <f>VLOOKUP(Table_Query_from_Meridian_v32[[#This Row],[COUNTRY_CODE_OF_ORIGIN]],Sheet2!A:C,3,FALSE)</f>
        <v xml:space="preserve">Sweden </v>
      </c>
    </row>
    <row r="717" spans="1:8" x14ac:dyDescent="0.25">
      <c r="A717" t="s">
        <v>2091</v>
      </c>
      <c r="B717" t="s">
        <v>9039</v>
      </c>
      <c r="C717" t="s">
        <v>2092</v>
      </c>
      <c r="D717">
        <v>0.89</v>
      </c>
      <c r="E717" t="s">
        <v>25</v>
      </c>
      <c r="F717" t="s">
        <v>8388</v>
      </c>
      <c r="G717" t="s">
        <v>5</v>
      </c>
      <c r="H717" t="str">
        <f>VLOOKUP(Table_Query_from_Meridian_v32[[#This Row],[COUNTRY_CODE_OF_ORIGIN]],Sheet2!A:C,3,FALSE)</f>
        <v xml:space="preserve">Sweden </v>
      </c>
    </row>
    <row r="718" spans="1:8" x14ac:dyDescent="0.25">
      <c r="A718" t="s">
        <v>2093</v>
      </c>
      <c r="B718" t="s">
        <v>2094</v>
      </c>
      <c r="C718" t="s">
        <v>2095</v>
      </c>
      <c r="D718">
        <v>0</v>
      </c>
      <c r="E718" t="s">
        <v>25</v>
      </c>
      <c r="F718" t="s">
        <v>5</v>
      </c>
      <c r="G718" t="s">
        <v>5</v>
      </c>
      <c r="H718" t="str">
        <f>VLOOKUP(Table_Query_from_Meridian_v32[[#This Row],[COUNTRY_CODE_OF_ORIGIN]],Sheet2!A:C,3,FALSE)</f>
        <v xml:space="preserve">Sweden </v>
      </c>
    </row>
    <row r="719" spans="1:8" x14ac:dyDescent="0.25">
      <c r="A719" t="s">
        <v>2096</v>
      </c>
      <c r="B719" t="s">
        <v>2097</v>
      </c>
      <c r="C719" t="s">
        <v>2090</v>
      </c>
      <c r="D719">
        <v>0</v>
      </c>
      <c r="E719" t="s">
        <v>25</v>
      </c>
      <c r="F719" t="s">
        <v>5</v>
      </c>
      <c r="G719" t="s">
        <v>5</v>
      </c>
      <c r="H719" t="str">
        <f>VLOOKUP(Table_Query_from_Meridian_v32[[#This Row],[COUNTRY_CODE_OF_ORIGIN]],Sheet2!A:C,3,FALSE)</f>
        <v xml:space="preserve">Sweden </v>
      </c>
    </row>
    <row r="720" spans="1:8" x14ac:dyDescent="0.25">
      <c r="A720" t="s">
        <v>2098</v>
      </c>
      <c r="B720" t="s">
        <v>2099</v>
      </c>
      <c r="C720" t="s">
        <v>5</v>
      </c>
      <c r="D720">
        <v>3.9</v>
      </c>
      <c r="E720" t="s">
        <v>6</v>
      </c>
      <c r="F720" t="s">
        <v>8390</v>
      </c>
      <c r="G720" t="s">
        <v>5</v>
      </c>
      <c r="H720" t="str">
        <f>VLOOKUP(Table_Query_from_Meridian_v32[[#This Row],[COUNTRY_CODE_OF_ORIGIN]],Sheet2!A:C,3,FALSE)</f>
        <v xml:space="preserve">Great Britain (United Kingdom) </v>
      </c>
    </row>
    <row r="721" spans="1:8" x14ac:dyDescent="0.25">
      <c r="A721" t="s">
        <v>2100</v>
      </c>
      <c r="B721" t="s">
        <v>2101</v>
      </c>
      <c r="C721" t="s">
        <v>2102</v>
      </c>
      <c r="D721">
        <v>0.63</v>
      </c>
      <c r="E721" t="s">
        <v>13</v>
      </c>
      <c r="F721" t="s">
        <v>8391</v>
      </c>
      <c r="G721" t="s">
        <v>8365</v>
      </c>
      <c r="H721" t="str">
        <f>VLOOKUP(Table_Query_from_Meridian_v32[[#This Row],[COUNTRY_CODE_OF_ORIGIN]],Sheet2!A:C,3,FALSE)</f>
        <v xml:space="preserve">China </v>
      </c>
    </row>
    <row r="722" spans="1:8" x14ac:dyDescent="0.25">
      <c r="A722" t="s">
        <v>2103</v>
      </c>
      <c r="B722" t="s">
        <v>2104</v>
      </c>
      <c r="C722" t="s">
        <v>29</v>
      </c>
      <c r="D722">
        <v>0.23</v>
      </c>
      <c r="E722" t="s">
        <v>6</v>
      </c>
      <c r="F722" t="s">
        <v>2121</v>
      </c>
      <c r="G722" t="s">
        <v>8306</v>
      </c>
      <c r="H722" t="str">
        <f>VLOOKUP(Table_Query_from_Meridian_v32[[#This Row],[COUNTRY_CODE_OF_ORIGIN]],Sheet2!A:C,3,FALSE)</f>
        <v xml:space="preserve">Great Britain (United Kingdom) </v>
      </c>
    </row>
    <row r="723" spans="1:8" x14ac:dyDescent="0.25">
      <c r="A723" t="s">
        <v>2105</v>
      </c>
      <c r="B723" t="s">
        <v>2106</v>
      </c>
      <c r="C723" t="s">
        <v>29</v>
      </c>
      <c r="D723">
        <v>0.31</v>
      </c>
      <c r="E723" t="s">
        <v>6</v>
      </c>
      <c r="F723" t="s">
        <v>2121</v>
      </c>
      <c r="G723" t="s">
        <v>8306</v>
      </c>
      <c r="H723" t="str">
        <f>VLOOKUP(Table_Query_from_Meridian_v32[[#This Row],[COUNTRY_CODE_OF_ORIGIN]],Sheet2!A:C,3,FALSE)</f>
        <v xml:space="preserve">Great Britain (United Kingdom) </v>
      </c>
    </row>
    <row r="724" spans="1:8" x14ac:dyDescent="0.25">
      <c r="A724" t="s">
        <v>2107</v>
      </c>
      <c r="B724" t="s">
        <v>2108</v>
      </c>
      <c r="C724" t="s">
        <v>29</v>
      </c>
      <c r="D724">
        <v>0.68</v>
      </c>
      <c r="E724" t="s">
        <v>6</v>
      </c>
      <c r="F724" t="s">
        <v>2121</v>
      </c>
      <c r="G724" t="s">
        <v>8306</v>
      </c>
      <c r="H724" t="str">
        <f>VLOOKUP(Table_Query_from_Meridian_v32[[#This Row],[COUNTRY_CODE_OF_ORIGIN]],Sheet2!A:C,3,FALSE)</f>
        <v xml:space="preserve">Great Britain (United Kingdom) </v>
      </c>
    </row>
    <row r="725" spans="1:8" x14ac:dyDescent="0.25">
      <c r="A725" t="s">
        <v>2109</v>
      </c>
      <c r="B725" t="s">
        <v>2110</v>
      </c>
      <c r="C725" t="s">
        <v>5</v>
      </c>
      <c r="D725">
        <v>0.68</v>
      </c>
      <c r="E725" t="s">
        <v>6</v>
      </c>
      <c r="F725" t="s">
        <v>2121</v>
      </c>
      <c r="G725" t="s">
        <v>8306</v>
      </c>
      <c r="H725" t="str">
        <f>VLOOKUP(Table_Query_from_Meridian_v32[[#This Row],[COUNTRY_CODE_OF_ORIGIN]],Sheet2!A:C,3,FALSE)</f>
        <v xml:space="preserve">Great Britain (United Kingdom) </v>
      </c>
    </row>
    <row r="726" spans="1:8" x14ac:dyDescent="0.25">
      <c r="A726" t="s">
        <v>2111</v>
      </c>
      <c r="B726" t="s">
        <v>2112</v>
      </c>
      <c r="C726" t="s">
        <v>5</v>
      </c>
      <c r="D726">
        <v>0</v>
      </c>
      <c r="E726" t="s">
        <v>6</v>
      </c>
      <c r="F726" t="s">
        <v>2121</v>
      </c>
      <c r="G726" t="s">
        <v>5</v>
      </c>
      <c r="H726" t="str">
        <f>VLOOKUP(Table_Query_from_Meridian_v32[[#This Row],[COUNTRY_CODE_OF_ORIGIN]],Sheet2!A:C,3,FALSE)</f>
        <v xml:space="preserve">Great Britain (United Kingdom) </v>
      </c>
    </row>
    <row r="727" spans="1:8" x14ac:dyDescent="0.25">
      <c r="A727" t="s">
        <v>2113</v>
      </c>
      <c r="B727" t="s">
        <v>2114</v>
      </c>
      <c r="C727" t="s">
        <v>29</v>
      </c>
      <c r="D727">
        <v>0.06</v>
      </c>
      <c r="E727" t="s">
        <v>6</v>
      </c>
      <c r="F727" t="s">
        <v>2121</v>
      </c>
      <c r="G727" t="s">
        <v>8306</v>
      </c>
      <c r="H727" t="str">
        <f>VLOOKUP(Table_Query_from_Meridian_v32[[#This Row],[COUNTRY_CODE_OF_ORIGIN]],Sheet2!A:C,3,FALSE)</f>
        <v xml:space="preserve">Great Britain (United Kingdom) </v>
      </c>
    </row>
    <row r="728" spans="1:8" x14ac:dyDescent="0.25">
      <c r="A728" t="s">
        <v>2115</v>
      </c>
      <c r="B728" t="s">
        <v>2116</v>
      </c>
      <c r="C728" t="s">
        <v>29</v>
      </c>
      <c r="D728">
        <v>0.01</v>
      </c>
      <c r="E728" t="s">
        <v>6</v>
      </c>
      <c r="F728" t="s">
        <v>2121</v>
      </c>
      <c r="G728" t="s">
        <v>8306</v>
      </c>
      <c r="H728" t="str">
        <f>VLOOKUP(Table_Query_from_Meridian_v32[[#This Row],[COUNTRY_CODE_OF_ORIGIN]],Sheet2!A:C,3,FALSE)</f>
        <v xml:space="preserve">Great Britain (United Kingdom) </v>
      </c>
    </row>
    <row r="729" spans="1:8" x14ac:dyDescent="0.25">
      <c r="A729" t="s">
        <v>2117</v>
      </c>
      <c r="B729" t="s">
        <v>2118</v>
      </c>
      <c r="C729" t="s">
        <v>5</v>
      </c>
      <c r="D729">
        <v>0.08</v>
      </c>
      <c r="E729" t="s">
        <v>6</v>
      </c>
      <c r="F729" t="s">
        <v>2121</v>
      </c>
      <c r="G729" t="s">
        <v>5</v>
      </c>
      <c r="H729" t="str">
        <f>VLOOKUP(Table_Query_from_Meridian_v32[[#This Row],[COUNTRY_CODE_OF_ORIGIN]],Sheet2!A:C,3,FALSE)</f>
        <v xml:space="preserve">Great Britain (United Kingdom) </v>
      </c>
    </row>
    <row r="730" spans="1:8" x14ac:dyDescent="0.25">
      <c r="A730" t="s">
        <v>2119</v>
      </c>
      <c r="B730" t="s">
        <v>2120</v>
      </c>
      <c r="C730" t="s">
        <v>5</v>
      </c>
      <c r="D730">
        <v>0</v>
      </c>
      <c r="E730" t="s">
        <v>6</v>
      </c>
      <c r="F730" t="s">
        <v>2121</v>
      </c>
      <c r="G730" t="s">
        <v>5</v>
      </c>
      <c r="H730" t="str">
        <f>VLOOKUP(Table_Query_from_Meridian_v32[[#This Row],[COUNTRY_CODE_OF_ORIGIN]],Sheet2!A:C,3,FALSE)</f>
        <v xml:space="preserve">Great Britain (United Kingdom) </v>
      </c>
    </row>
    <row r="731" spans="1:8" x14ac:dyDescent="0.25">
      <c r="A731" t="s">
        <v>2122</v>
      </c>
      <c r="B731" t="s">
        <v>2123</v>
      </c>
      <c r="C731" t="s">
        <v>5</v>
      </c>
      <c r="D731">
        <v>0</v>
      </c>
      <c r="E731" t="s">
        <v>6</v>
      </c>
      <c r="F731" t="s">
        <v>2121</v>
      </c>
      <c r="G731" t="s">
        <v>5</v>
      </c>
      <c r="H731" t="str">
        <f>VLOOKUP(Table_Query_from_Meridian_v32[[#This Row],[COUNTRY_CODE_OF_ORIGIN]],Sheet2!A:C,3,FALSE)</f>
        <v xml:space="preserve">Great Britain (United Kingdom) </v>
      </c>
    </row>
    <row r="732" spans="1:8" x14ac:dyDescent="0.25">
      <c r="A732" t="s">
        <v>2124</v>
      </c>
      <c r="B732" t="s">
        <v>2125</v>
      </c>
      <c r="C732" t="s">
        <v>5</v>
      </c>
      <c r="D732">
        <v>0</v>
      </c>
      <c r="E732" t="s">
        <v>680</v>
      </c>
      <c r="F732" t="s">
        <v>8392</v>
      </c>
      <c r="G732" t="s">
        <v>8306</v>
      </c>
      <c r="H732" t="str">
        <f>VLOOKUP(Table_Query_from_Meridian_v32[[#This Row],[COUNTRY_CODE_OF_ORIGIN]],Sheet2!A:C,3,FALSE)</f>
        <v xml:space="preserve">Denmark </v>
      </c>
    </row>
    <row r="733" spans="1:8" x14ac:dyDescent="0.25">
      <c r="A733" t="s">
        <v>2126</v>
      </c>
      <c r="B733" t="s">
        <v>2127</v>
      </c>
      <c r="C733" t="s">
        <v>29</v>
      </c>
      <c r="D733">
        <v>0.02</v>
      </c>
      <c r="E733" t="s">
        <v>680</v>
      </c>
      <c r="F733" t="s">
        <v>8392</v>
      </c>
      <c r="G733" t="s">
        <v>8306</v>
      </c>
      <c r="H733" t="str">
        <f>VLOOKUP(Table_Query_from_Meridian_v32[[#This Row],[COUNTRY_CODE_OF_ORIGIN]],Sheet2!A:C,3,FALSE)</f>
        <v xml:space="preserve">Denmark </v>
      </c>
    </row>
    <row r="734" spans="1:8" x14ac:dyDescent="0.25">
      <c r="A734" t="s">
        <v>2128</v>
      </c>
      <c r="B734" t="s">
        <v>2129</v>
      </c>
      <c r="C734" t="s">
        <v>29</v>
      </c>
      <c r="D734">
        <v>0.03</v>
      </c>
      <c r="E734" t="s">
        <v>680</v>
      </c>
      <c r="F734" t="s">
        <v>8392</v>
      </c>
      <c r="G734" t="s">
        <v>8306</v>
      </c>
      <c r="H734" t="str">
        <f>VLOOKUP(Table_Query_from_Meridian_v32[[#This Row],[COUNTRY_CODE_OF_ORIGIN]],Sheet2!A:C,3,FALSE)</f>
        <v xml:space="preserve">Denmark </v>
      </c>
    </row>
    <row r="735" spans="1:8" x14ac:dyDescent="0.25">
      <c r="A735" t="s">
        <v>2130</v>
      </c>
      <c r="B735" t="s">
        <v>2131</v>
      </c>
      <c r="C735" t="s">
        <v>29</v>
      </c>
      <c r="D735">
        <v>0.04</v>
      </c>
      <c r="E735" t="s">
        <v>680</v>
      </c>
      <c r="F735" t="s">
        <v>8392</v>
      </c>
      <c r="G735" t="s">
        <v>8306</v>
      </c>
      <c r="H735" t="str">
        <f>VLOOKUP(Table_Query_from_Meridian_v32[[#This Row],[COUNTRY_CODE_OF_ORIGIN]],Sheet2!A:C,3,FALSE)</f>
        <v xml:space="preserve">Denmark </v>
      </c>
    </row>
    <row r="736" spans="1:8" x14ac:dyDescent="0.25">
      <c r="A736" t="s">
        <v>2132</v>
      </c>
      <c r="B736" t="s">
        <v>2133</v>
      </c>
      <c r="C736" t="s">
        <v>29</v>
      </c>
      <c r="D736">
        <v>0.01</v>
      </c>
      <c r="E736" t="s">
        <v>680</v>
      </c>
      <c r="F736" t="s">
        <v>8392</v>
      </c>
      <c r="G736" t="s">
        <v>8306</v>
      </c>
      <c r="H736" t="str">
        <f>VLOOKUP(Table_Query_from_Meridian_v32[[#This Row],[COUNTRY_CODE_OF_ORIGIN]],Sheet2!A:C,3,FALSE)</f>
        <v xml:space="preserve">Denmark </v>
      </c>
    </row>
    <row r="737" spans="1:8" x14ac:dyDescent="0.25">
      <c r="A737" t="s">
        <v>2134</v>
      </c>
      <c r="B737" t="s">
        <v>2135</v>
      </c>
      <c r="C737" t="s">
        <v>29</v>
      </c>
      <c r="D737">
        <v>0.01</v>
      </c>
      <c r="E737" t="s">
        <v>680</v>
      </c>
      <c r="F737" t="s">
        <v>8392</v>
      </c>
      <c r="G737" t="s">
        <v>8306</v>
      </c>
      <c r="H737" t="str">
        <f>VLOOKUP(Table_Query_from_Meridian_v32[[#This Row],[COUNTRY_CODE_OF_ORIGIN]],Sheet2!A:C,3,FALSE)</f>
        <v xml:space="preserve">Denmark </v>
      </c>
    </row>
    <row r="738" spans="1:8" x14ac:dyDescent="0.25">
      <c r="A738" t="s">
        <v>2136</v>
      </c>
      <c r="B738" t="s">
        <v>2137</v>
      </c>
      <c r="C738" t="s">
        <v>5</v>
      </c>
      <c r="D738">
        <v>0.01</v>
      </c>
      <c r="E738" t="s">
        <v>680</v>
      </c>
      <c r="F738" t="s">
        <v>8392</v>
      </c>
      <c r="G738" t="s">
        <v>8306</v>
      </c>
      <c r="H738" t="str">
        <f>VLOOKUP(Table_Query_from_Meridian_v32[[#This Row],[COUNTRY_CODE_OF_ORIGIN]],Sheet2!A:C,3,FALSE)</f>
        <v xml:space="preserve">Denmark </v>
      </c>
    </row>
    <row r="739" spans="1:8" x14ac:dyDescent="0.25">
      <c r="A739" t="s">
        <v>2138</v>
      </c>
      <c r="B739" t="s">
        <v>2139</v>
      </c>
      <c r="C739" t="s">
        <v>5</v>
      </c>
      <c r="D739">
        <v>0.61</v>
      </c>
      <c r="E739" t="s">
        <v>680</v>
      </c>
      <c r="F739" t="s">
        <v>8392</v>
      </c>
      <c r="G739" t="s">
        <v>8306</v>
      </c>
      <c r="H739" t="str">
        <f>VLOOKUP(Table_Query_from_Meridian_v32[[#This Row],[COUNTRY_CODE_OF_ORIGIN]],Sheet2!A:C,3,FALSE)</f>
        <v xml:space="preserve">Denmark </v>
      </c>
    </row>
    <row r="740" spans="1:8" x14ac:dyDescent="0.25">
      <c r="A740" t="s">
        <v>2140</v>
      </c>
      <c r="B740" t="s">
        <v>2141</v>
      </c>
      <c r="C740" t="s">
        <v>29</v>
      </c>
      <c r="D740">
        <v>0.57999999999999996</v>
      </c>
      <c r="E740" t="s">
        <v>680</v>
      </c>
      <c r="F740" t="s">
        <v>8392</v>
      </c>
      <c r="G740" t="s">
        <v>8306</v>
      </c>
      <c r="H740" t="str">
        <f>VLOOKUP(Table_Query_from_Meridian_v32[[#This Row],[COUNTRY_CODE_OF_ORIGIN]],Sheet2!A:C,3,FALSE)</f>
        <v xml:space="preserve">Denmark </v>
      </c>
    </row>
    <row r="741" spans="1:8" x14ac:dyDescent="0.25">
      <c r="A741" t="s">
        <v>2142</v>
      </c>
      <c r="B741" t="s">
        <v>2143</v>
      </c>
      <c r="C741" t="s">
        <v>29</v>
      </c>
      <c r="D741">
        <v>0.37</v>
      </c>
      <c r="E741" t="s">
        <v>680</v>
      </c>
      <c r="F741" t="s">
        <v>8392</v>
      </c>
      <c r="G741" t="s">
        <v>8306</v>
      </c>
      <c r="H741" t="str">
        <f>VLOOKUP(Table_Query_from_Meridian_v32[[#This Row],[COUNTRY_CODE_OF_ORIGIN]],Sheet2!A:C,3,FALSE)</f>
        <v xml:space="preserve">Denmark </v>
      </c>
    </row>
    <row r="742" spans="1:8" x14ac:dyDescent="0.25">
      <c r="A742" t="s">
        <v>2144</v>
      </c>
      <c r="B742" t="s">
        <v>2145</v>
      </c>
      <c r="C742" t="s">
        <v>29</v>
      </c>
      <c r="D742">
        <v>0.27</v>
      </c>
      <c r="E742" t="s">
        <v>680</v>
      </c>
      <c r="F742" t="s">
        <v>8392</v>
      </c>
      <c r="G742" t="s">
        <v>8306</v>
      </c>
      <c r="H742" t="str">
        <f>VLOOKUP(Table_Query_from_Meridian_v32[[#This Row],[COUNTRY_CODE_OF_ORIGIN]],Sheet2!A:C,3,FALSE)</f>
        <v xml:space="preserve">Denmark </v>
      </c>
    </row>
    <row r="743" spans="1:8" x14ac:dyDescent="0.25">
      <c r="A743" t="s">
        <v>2146</v>
      </c>
      <c r="B743" t="s">
        <v>2147</v>
      </c>
      <c r="C743" t="s">
        <v>29</v>
      </c>
      <c r="D743">
        <v>1.07</v>
      </c>
      <c r="E743" t="s">
        <v>680</v>
      </c>
      <c r="F743" t="s">
        <v>8392</v>
      </c>
      <c r="G743" t="s">
        <v>8306</v>
      </c>
      <c r="H743" t="str">
        <f>VLOOKUP(Table_Query_from_Meridian_v32[[#This Row],[COUNTRY_CODE_OF_ORIGIN]],Sheet2!A:C,3,FALSE)</f>
        <v xml:space="preserve">Denmark </v>
      </c>
    </row>
    <row r="744" spans="1:8" x14ac:dyDescent="0.25">
      <c r="A744" t="s">
        <v>2148</v>
      </c>
      <c r="B744" t="s">
        <v>2149</v>
      </c>
      <c r="C744" t="s">
        <v>29</v>
      </c>
      <c r="D744">
        <v>0.93</v>
      </c>
      <c r="E744" t="s">
        <v>680</v>
      </c>
      <c r="F744" t="s">
        <v>8392</v>
      </c>
      <c r="G744" t="s">
        <v>8306</v>
      </c>
      <c r="H744" t="str">
        <f>VLOOKUP(Table_Query_from_Meridian_v32[[#This Row],[COUNTRY_CODE_OF_ORIGIN]],Sheet2!A:C,3,FALSE)</f>
        <v xml:space="preserve">Denmark </v>
      </c>
    </row>
    <row r="745" spans="1:8" x14ac:dyDescent="0.25">
      <c r="A745" t="s">
        <v>2150</v>
      </c>
      <c r="B745" t="s">
        <v>2151</v>
      </c>
      <c r="C745" t="s">
        <v>29</v>
      </c>
      <c r="D745">
        <v>0.64</v>
      </c>
      <c r="E745" t="s">
        <v>680</v>
      </c>
      <c r="F745" t="s">
        <v>8392</v>
      </c>
      <c r="G745" t="s">
        <v>8306</v>
      </c>
      <c r="H745" t="str">
        <f>VLOOKUP(Table_Query_from_Meridian_v32[[#This Row],[COUNTRY_CODE_OF_ORIGIN]],Sheet2!A:C,3,FALSE)</f>
        <v xml:space="preserve">Denmark </v>
      </c>
    </row>
    <row r="746" spans="1:8" x14ac:dyDescent="0.25">
      <c r="A746" t="s">
        <v>2152</v>
      </c>
      <c r="B746" t="s">
        <v>2153</v>
      </c>
      <c r="C746" t="s">
        <v>29</v>
      </c>
      <c r="D746">
        <v>0.63</v>
      </c>
      <c r="E746" t="s">
        <v>680</v>
      </c>
      <c r="F746" t="s">
        <v>8392</v>
      </c>
      <c r="G746" t="s">
        <v>8306</v>
      </c>
      <c r="H746" t="str">
        <f>VLOOKUP(Table_Query_from_Meridian_v32[[#This Row],[COUNTRY_CODE_OF_ORIGIN]],Sheet2!A:C,3,FALSE)</f>
        <v xml:space="preserve">Denmark </v>
      </c>
    </row>
    <row r="747" spans="1:8" x14ac:dyDescent="0.25">
      <c r="A747" t="s">
        <v>2154</v>
      </c>
      <c r="B747" t="s">
        <v>2155</v>
      </c>
      <c r="C747" t="s">
        <v>5</v>
      </c>
      <c r="D747">
        <v>0.13</v>
      </c>
      <c r="E747" t="s">
        <v>680</v>
      </c>
      <c r="F747" t="s">
        <v>8392</v>
      </c>
      <c r="G747" t="s">
        <v>8306</v>
      </c>
      <c r="H747" t="str">
        <f>VLOOKUP(Table_Query_from_Meridian_v32[[#This Row],[COUNTRY_CODE_OF_ORIGIN]],Sheet2!A:C,3,FALSE)</f>
        <v xml:space="preserve">Denmark </v>
      </c>
    </row>
    <row r="748" spans="1:8" x14ac:dyDescent="0.25">
      <c r="A748" t="s">
        <v>2156</v>
      </c>
      <c r="B748" t="s">
        <v>2157</v>
      </c>
      <c r="C748" t="s">
        <v>29</v>
      </c>
      <c r="D748">
        <v>0.15</v>
      </c>
      <c r="E748" t="s">
        <v>680</v>
      </c>
      <c r="F748" t="s">
        <v>8392</v>
      </c>
      <c r="G748" t="s">
        <v>8306</v>
      </c>
      <c r="H748" t="str">
        <f>VLOOKUP(Table_Query_from_Meridian_v32[[#This Row],[COUNTRY_CODE_OF_ORIGIN]],Sheet2!A:C,3,FALSE)</f>
        <v xml:space="preserve">Denmark </v>
      </c>
    </row>
    <row r="749" spans="1:8" x14ac:dyDescent="0.25">
      <c r="A749" t="s">
        <v>2158</v>
      </c>
      <c r="B749" t="s">
        <v>2159</v>
      </c>
      <c r="C749" t="s">
        <v>29</v>
      </c>
      <c r="D749">
        <v>0.08</v>
      </c>
      <c r="E749" t="s">
        <v>680</v>
      </c>
      <c r="F749" t="s">
        <v>8392</v>
      </c>
      <c r="G749" t="s">
        <v>8306</v>
      </c>
      <c r="H749" t="str">
        <f>VLOOKUP(Table_Query_from_Meridian_v32[[#This Row],[COUNTRY_CODE_OF_ORIGIN]],Sheet2!A:C,3,FALSE)</f>
        <v xml:space="preserve">Denmark </v>
      </c>
    </row>
    <row r="750" spans="1:8" x14ac:dyDescent="0.25">
      <c r="A750" t="s">
        <v>2160</v>
      </c>
      <c r="B750" t="s">
        <v>2161</v>
      </c>
      <c r="C750" t="s">
        <v>5</v>
      </c>
      <c r="D750">
        <v>0.02</v>
      </c>
      <c r="E750" t="s">
        <v>680</v>
      </c>
      <c r="F750" t="s">
        <v>8392</v>
      </c>
      <c r="G750" t="s">
        <v>8306</v>
      </c>
      <c r="H750" t="str">
        <f>VLOOKUP(Table_Query_from_Meridian_v32[[#This Row],[COUNTRY_CODE_OF_ORIGIN]],Sheet2!A:C,3,FALSE)</f>
        <v xml:space="preserve">Denmark </v>
      </c>
    </row>
    <row r="751" spans="1:8" x14ac:dyDescent="0.25">
      <c r="A751" t="s">
        <v>2162</v>
      </c>
      <c r="B751" t="s">
        <v>2163</v>
      </c>
      <c r="C751" t="s">
        <v>5</v>
      </c>
      <c r="D751">
        <v>0.02</v>
      </c>
      <c r="E751" t="s">
        <v>680</v>
      </c>
      <c r="F751" t="s">
        <v>8392</v>
      </c>
      <c r="G751" t="s">
        <v>8306</v>
      </c>
      <c r="H751" t="str">
        <f>VLOOKUP(Table_Query_from_Meridian_v32[[#This Row],[COUNTRY_CODE_OF_ORIGIN]],Sheet2!A:C,3,FALSE)</f>
        <v xml:space="preserve">Denmark </v>
      </c>
    </row>
    <row r="752" spans="1:8" x14ac:dyDescent="0.25">
      <c r="A752" t="s">
        <v>2164</v>
      </c>
      <c r="B752" t="s">
        <v>2165</v>
      </c>
      <c r="C752" t="s">
        <v>29</v>
      </c>
      <c r="D752">
        <v>0.18</v>
      </c>
      <c r="E752" t="s">
        <v>680</v>
      </c>
      <c r="F752" t="s">
        <v>8392</v>
      </c>
      <c r="G752" t="s">
        <v>8306</v>
      </c>
      <c r="H752" t="str">
        <f>VLOOKUP(Table_Query_from_Meridian_v32[[#This Row],[COUNTRY_CODE_OF_ORIGIN]],Sheet2!A:C,3,FALSE)</f>
        <v xml:space="preserve">Denmark </v>
      </c>
    </row>
    <row r="753" spans="1:8" x14ac:dyDescent="0.25">
      <c r="A753" t="s">
        <v>2166</v>
      </c>
      <c r="B753" t="s">
        <v>2167</v>
      </c>
      <c r="C753" t="s">
        <v>29</v>
      </c>
      <c r="D753">
        <v>0.18</v>
      </c>
      <c r="E753" t="s">
        <v>680</v>
      </c>
      <c r="F753" t="s">
        <v>8392</v>
      </c>
      <c r="G753" t="s">
        <v>8306</v>
      </c>
      <c r="H753" t="str">
        <f>VLOOKUP(Table_Query_from_Meridian_v32[[#This Row],[COUNTRY_CODE_OF_ORIGIN]],Sheet2!A:C,3,FALSE)</f>
        <v xml:space="preserve">Denmark </v>
      </c>
    </row>
    <row r="754" spans="1:8" x14ac:dyDescent="0.25">
      <c r="A754" t="s">
        <v>2168</v>
      </c>
      <c r="B754" t="s">
        <v>2169</v>
      </c>
      <c r="C754" t="s">
        <v>29</v>
      </c>
      <c r="D754">
        <v>0.03</v>
      </c>
      <c r="E754" t="s">
        <v>680</v>
      </c>
      <c r="F754" t="s">
        <v>8392</v>
      </c>
      <c r="G754" t="s">
        <v>8306</v>
      </c>
      <c r="H754" t="str">
        <f>VLOOKUP(Table_Query_from_Meridian_v32[[#This Row],[COUNTRY_CODE_OF_ORIGIN]],Sheet2!A:C,3,FALSE)</f>
        <v xml:space="preserve">Denmark </v>
      </c>
    </row>
    <row r="755" spans="1:8" x14ac:dyDescent="0.25">
      <c r="A755" t="s">
        <v>2170</v>
      </c>
      <c r="B755" t="s">
        <v>2171</v>
      </c>
      <c r="C755" t="s">
        <v>29</v>
      </c>
      <c r="D755">
        <v>0.02</v>
      </c>
      <c r="E755" t="s">
        <v>680</v>
      </c>
      <c r="F755" t="s">
        <v>8392</v>
      </c>
      <c r="G755" t="s">
        <v>8306</v>
      </c>
      <c r="H755" t="str">
        <f>VLOOKUP(Table_Query_from_Meridian_v32[[#This Row],[COUNTRY_CODE_OF_ORIGIN]],Sheet2!A:C,3,FALSE)</f>
        <v xml:space="preserve">Denmark </v>
      </c>
    </row>
    <row r="756" spans="1:8" x14ac:dyDescent="0.25">
      <c r="A756" t="s">
        <v>2172</v>
      </c>
      <c r="B756" t="s">
        <v>2173</v>
      </c>
      <c r="C756" t="s">
        <v>29</v>
      </c>
      <c r="D756">
        <v>0.02</v>
      </c>
      <c r="E756" t="s">
        <v>680</v>
      </c>
      <c r="F756" t="s">
        <v>8392</v>
      </c>
      <c r="G756" t="s">
        <v>8306</v>
      </c>
      <c r="H756" t="str">
        <f>VLOOKUP(Table_Query_from_Meridian_v32[[#This Row],[COUNTRY_CODE_OF_ORIGIN]],Sheet2!A:C,3,FALSE)</f>
        <v xml:space="preserve">Denmark </v>
      </c>
    </row>
    <row r="757" spans="1:8" x14ac:dyDescent="0.25">
      <c r="A757" t="s">
        <v>2174</v>
      </c>
      <c r="B757" t="s">
        <v>2175</v>
      </c>
      <c r="C757" t="s">
        <v>29</v>
      </c>
      <c r="D757">
        <v>0.01</v>
      </c>
      <c r="E757" t="s">
        <v>680</v>
      </c>
      <c r="F757" t="s">
        <v>8392</v>
      </c>
      <c r="G757" t="s">
        <v>8306</v>
      </c>
      <c r="H757" t="str">
        <f>VLOOKUP(Table_Query_from_Meridian_v32[[#This Row],[COUNTRY_CODE_OF_ORIGIN]],Sheet2!A:C,3,FALSE)</f>
        <v xml:space="preserve">Denmark </v>
      </c>
    </row>
    <row r="758" spans="1:8" x14ac:dyDescent="0.25">
      <c r="A758" t="s">
        <v>2176</v>
      </c>
      <c r="B758" t="s">
        <v>2177</v>
      </c>
      <c r="C758" t="s">
        <v>29</v>
      </c>
      <c r="D758">
        <v>0.01</v>
      </c>
      <c r="E758" t="s">
        <v>680</v>
      </c>
      <c r="F758" t="s">
        <v>8392</v>
      </c>
      <c r="G758" t="s">
        <v>8306</v>
      </c>
      <c r="H758" t="str">
        <f>VLOOKUP(Table_Query_from_Meridian_v32[[#This Row],[COUNTRY_CODE_OF_ORIGIN]],Sheet2!A:C,3,FALSE)</f>
        <v xml:space="preserve">Denmark </v>
      </c>
    </row>
    <row r="759" spans="1:8" x14ac:dyDescent="0.25">
      <c r="A759" t="s">
        <v>2178</v>
      </c>
      <c r="B759" t="s">
        <v>2179</v>
      </c>
      <c r="C759" t="s">
        <v>29</v>
      </c>
      <c r="D759">
        <v>0</v>
      </c>
      <c r="E759" t="s">
        <v>6</v>
      </c>
      <c r="F759" t="s">
        <v>8393</v>
      </c>
      <c r="G759" t="s">
        <v>5</v>
      </c>
      <c r="H759" t="str">
        <f>VLOOKUP(Table_Query_from_Meridian_v32[[#This Row],[COUNTRY_CODE_OF_ORIGIN]],Sheet2!A:C,3,FALSE)</f>
        <v xml:space="preserve">Great Britain (United Kingdom) </v>
      </c>
    </row>
    <row r="760" spans="1:8" x14ac:dyDescent="0.25">
      <c r="A760" t="s">
        <v>2180</v>
      </c>
      <c r="B760" t="s">
        <v>2181</v>
      </c>
      <c r="C760" t="s">
        <v>29</v>
      </c>
      <c r="D760">
        <v>0</v>
      </c>
      <c r="E760" t="s">
        <v>6</v>
      </c>
      <c r="F760" t="s">
        <v>8393</v>
      </c>
      <c r="G760" t="s">
        <v>5</v>
      </c>
      <c r="H760" t="str">
        <f>VLOOKUP(Table_Query_from_Meridian_v32[[#This Row],[COUNTRY_CODE_OF_ORIGIN]],Sheet2!A:C,3,FALSE)</f>
        <v xml:space="preserve">Great Britain (United Kingdom) </v>
      </c>
    </row>
    <row r="761" spans="1:8" x14ac:dyDescent="0.25">
      <c r="A761" t="s">
        <v>2182</v>
      </c>
      <c r="B761" t="s">
        <v>2183</v>
      </c>
      <c r="C761" t="s">
        <v>29</v>
      </c>
      <c r="D761">
        <v>4.7</v>
      </c>
      <c r="E761" t="s">
        <v>6</v>
      </c>
      <c r="F761" t="s">
        <v>8393</v>
      </c>
      <c r="G761" t="s">
        <v>5</v>
      </c>
      <c r="H761" t="str">
        <f>VLOOKUP(Table_Query_from_Meridian_v32[[#This Row],[COUNTRY_CODE_OF_ORIGIN]],Sheet2!A:C,3,FALSE)</f>
        <v xml:space="preserve">Great Britain (United Kingdom) </v>
      </c>
    </row>
    <row r="762" spans="1:8" x14ac:dyDescent="0.25">
      <c r="A762" t="s">
        <v>2184</v>
      </c>
      <c r="B762" t="s">
        <v>2185</v>
      </c>
      <c r="C762" t="s">
        <v>29</v>
      </c>
      <c r="D762">
        <v>5.3</v>
      </c>
      <c r="E762" t="s">
        <v>6</v>
      </c>
      <c r="F762" t="s">
        <v>8393</v>
      </c>
      <c r="G762" t="s">
        <v>5</v>
      </c>
      <c r="H762" t="str">
        <f>VLOOKUP(Table_Query_from_Meridian_v32[[#This Row],[COUNTRY_CODE_OF_ORIGIN]],Sheet2!A:C,3,FALSE)</f>
        <v xml:space="preserve">Great Britain (United Kingdom) </v>
      </c>
    </row>
    <row r="763" spans="1:8" x14ac:dyDescent="0.25">
      <c r="A763" t="s">
        <v>2186</v>
      </c>
      <c r="B763" t="s">
        <v>2187</v>
      </c>
      <c r="C763" t="s">
        <v>29</v>
      </c>
      <c r="D763">
        <v>5.2</v>
      </c>
      <c r="E763" t="s">
        <v>6</v>
      </c>
      <c r="F763" t="s">
        <v>8393</v>
      </c>
      <c r="G763" t="s">
        <v>5</v>
      </c>
      <c r="H763" t="str">
        <f>VLOOKUP(Table_Query_from_Meridian_v32[[#This Row],[COUNTRY_CODE_OF_ORIGIN]],Sheet2!A:C,3,FALSE)</f>
        <v xml:space="preserve">Great Britain (United Kingdom) </v>
      </c>
    </row>
    <row r="764" spans="1:8" x14ac:dyDescent="0.25">
      <c r="A764" t="s">
        <v>2188</v>
      </c>
      <c r="B764" t="s">
        <v>2189</v>
      </c>
      <c r="C764" t="s">
        <v>29</v>
      </c>
      <c r="D764">
        <v>6.5</v>
      </c>
      <c r="E764" t="s">
        <v>6</v>
      </c>
      <c r="F764" t="s">
        <v>8393</v>
      </c>
      <c r="G764" t="s">
        <v>8310</v>
      </c>
      <c r="H764" t="str">
        <f>VLOOKUP(Table_Query_from_Meridian_v32[[#This Row],[COUNTRY_CODE_OF_ORIGIN]],Sheet2!A:C,3,FALSE)</f>
        <v xml:space="preserve">Great Britain (United Kingdom) </v>
      </c>
    </row>
    <row r="765" spans="1:8" x14ac:dyDescent="0.25">
      <c r="A765" t="s">
        <v>2190</v>
      </c>
      <c r="B765" t="s">
        <v>2191</v>
      </c>
      <c r="C765" t="s">
        <v>29</v>
      </c>
      <c r="D765">
        <v>6.1</v>
      </c>
      <c r="E765" t="s">
        <v>6</v>
      </c>
      <c r="F765" t="s">
        <v>8393</v>
      </c>
      <c r="G765" t="s">
        <v>5</v>
      </c>
      <c r="H765" t="str">
        <f>VLOOKUP(Table_Query_from_Meridian_v32[[#This Row],[COUNTRY_CODE_OF_ORIGIN]],Sheet2!A:C,3,FALSE)</f>
        <v xml:space="preserve">Great Britain (United Kingdom) </v>
      </c>
    </row>
    <row r="766" spans="1:8" x14ac:dyDescent="0.25">
      <c r="A766" t="s">
        <v>2192</v>
      </c>
      <c r="B766" t="s">
        <v>2193</v>
      </c>
      <c r="C766" t="s">
        <v>29</v>
      </c>
      <c r="D766">
        <v>0</v>
      </c>
      <c r="E766" t="s">
        <v>6</v>
      </c>
      <c r="F766" t="s">
        <v>8393</v>
      </c>
      <c r="G766" t="s">
        <v>5</v>
      </c>
      <c r="H766" t="str">
        <f>VLOOKUP(Table_Query_from_Meridian_v32[[#This Row],[COUNTRY_CODE_OF_ORIGIN]],Sheet2!A:C,3,FALSE)</f>
        <v xml:space="preserve">Great Britain (United Kingdom) </v>
      </c>
    </row>
    <row r="767" spans="1:8" x14ac:dyDescent="0.25">
      <c r="A767" t="s">
        <v>2194</v>
      </c>
      <c r="B767" t="s">
        <v>2195</v>
      </c>
      <c r="C767" t="s">
        <v>29</v>
      </c>
      <c r="D767">
        <v>0</v>
      </c>
      <c r="E767" t="s">
        <v>6</v>
      </c>
      <c r="F767" t="s">
        <v>8393</v>
      </c>
      <c r="G767" t="s">
        <v>5</v>
      </c>
      <c r="H767" t="str">
        <f>VLOOKUP(Table_Query_from_Meridian_v32[[#This Row],[COUNTRY_CODE_OF_ORIGIN]],Sheet2!A:C,3,FALSE)</f>
        <v xml:space="preserve">Great Britain (United Kingdom) </v>
      </c>
    </row>
    <row r="768" spans="1:8" x14ac:dyDescent="0.25">
      <c r="A768" t="s">
        <v>2196</v>
      </c>
      <c r="B768" t="s">
        <v>2197</v>
      </c>
      <c r="C768" t="s">
        <v>5</v>
      </c>
      <c r="D768">
        <v>0</v>
      </c>
      <c r="E768" t="s">
        <v>6</v>
      </c>
      <c r="F768" t="s">
        <v>8393</v>
      </c>
      <c r="G768" t="s">
        <v>5</v>
      </c>
      <c r="H768" t="str">
        <f>VLOOKUP(Table_Query_from_Meridian_v32[[#This Row],[COUNTRY_CODE_OF_ORIGIN]],Sheet2!A:C,3,FALSE)</f>
        <v xml:space="preserve">Great Britain (United Kingdom) </v>
      </c>
    </row>
    <row r="769" spans="1:8" x14ac:dyDescent="0.25">
      <c r="A769" t="s">
        <v>2198</v>
      </c>
      <c r="B769" t="s">
        <v>2199</v>
      </c>
      <c r="C769" t="s">
        <v>29</v>
      </c>
      <c r="D769">
        <v>7</v>
      </c>
      <c r="E769" t="s">
        <v>6</v>
      </c>
      <c r="F769" t="s">
        <v>8393</v>
      </c>
      <c r="G769" t="s">
        <v>5</v>
      </c>
      <c r="H769" t="str">
        <f>VLOOKUP(Table_Query_from_Meridian_v32[[#This Row],[COUNTRY_CODE_OF_ORIGIN]],Sheet2!A:C,3,FALSE)</f>
        <v xml:space="preserve">Great Britain (United Kingdom) </v>
      </c>
    </row>
    <row r="770" spans="1:8" x14ac:dyDescent="0.25">
      <c r="A770" t="s">
        <v>2200</v>
      </c>
      <c r="B770" t="s">
        <v>2201</v>
      </c>
      <c r="C770" t="s">
        <v>29</v>
      </c>
      <c r="D770">
        <v>12</v>
      </c>
      <c r="E770" t="s">
        <v>6</v>
      </c>
      <c r="F770" t="s">
        <v>8393</v>
      </c>
      <c r="G770" t="s">
        <v>5</v>
      </c>
      <c r="H770" t="str">
        <f>VLOOKUP(Table_Query_from_Meridian_v32[[#This Row],[COUNTRY_CODE_OF_ORIGIN]],Sheet2!A:C,3,FALSE)</f>
        <v xml:space="preserve">Great Britain (United Kingdom) </v>
      </c>
    </row>
    <row r="771" spans="1:8" x14ac:dyDescent="0.25">
      <c r="A771" t="s">
        <v>2202</v>
      </c>
      <c r="B771" t="s">
        <v>2203</v>
      </c>
      <c r="C771" t="s">
        <v>29</v>
      </c>
      <c r="D771">
        <v>0</v>
      </c>
      <c r="E771" t="s">
        <v>6</v>
      </c>
      <c r="F771" t="s">
        <v>8393</v>
      </c>
      <c r="G771" t="s">
        <v>5</v>
      </c>
      <c r="H771" t="str">
        <f>VLOOKUP(Table_Query_from_Meridian_v32[[#This Row],[COUNTRY_CODE_OF_ORIGIN]],Sheet2!A:C,3,FALSE)</f>
        <v xml:space="preserve">Great Britain (United Kingdom) </v>
      </c>
    </row>
    <row r="772" spans="1:8" x14ac:dyDescent="0.25">
      <c r="A772" t="s">
        <v>2204</v>
      </c>
      <c r="B772" t="s">
        <v>2205</v>
      </c>
      <c r="C772" t="s">
        <v>29</v>
      </c>
      <c r="D772">
        <v>0</v>
      </c>
      <c r="E772" t="s">
        <v>6</v>
      </c>
      <c r="F772" t="s">
        <v>8393</v>
      </c>
      <c r="G772" t="s">
        <v>5</v>
      </c>
      <c r="H772" t="str">
        <f>VLOOKUP(Table_Query_from_Meridian_v32[[#This Row],[COUNTRY_CODE_OF_ORIGIN]],Sheet2!A:C,3,FALSE)</f>
        <v xml:space="preserve">Great Britain (United Kingdom) </v>
      </c>
    </row>
    <row r="773" spans="1:8" x14ac:dyDescent="0.25">
      <c r="A773" t="s">
        <v>2206</v>
      </c>
      <c r="B773" t="s">
        <v>2207</v>
      </c>
      <c r="C773" t="s">
        <v>29</v>
      </c>
      <c r="D773">
        <v>0.32</v>
      </c>
      <c r="E773" t="s">
        <v>13</v>
      </c>
      <c r="F773" t="s">
        <v>8394</v>
      </c>
      <c r="G773" t="s">
        <v>8310</v>
      </c>
      <c r="H773" t="str">
        <f>VLOOKUP(Table_Query_from_Meridian_v32[[#This Row],[COUNTRY_CODE_OF_ORIGIN]],Sheet2!A:C,3,FALSE)</f>
        <v xml:space="preserve">China </v>
      </c>
    </row>
    <row r="774" spans="1:8" x14ac:dyDescent="0.25">
      <c r="A774" t="s">
        <v>2208</v>
      </c>
      <c r="B774" t="s">
        <v>9045</v>
      </c>
      <c r="C774" t="s">
        <v>5</v>
      </c>
      <c r="D774">
        <v>0.01</v>
      </c>
      <c r="E774" t="s">
        <v>6</v>
      </c>
      <c r="F774" t="s">
        <v>8393</v>
      </c>
      <c r="G774" t="s">
        <v>5</v>
      </c>
      <c r="H774" t="str">
        <f>VLOOKUP(Table_Query_from_Meridian_v32[[#This Row],[COUNTRY_CODE_OF_ORIGIN]],Sheet2!A:C,3,FALSE)</f>
        <v xml:space="preserve">Great Britain (United Kingdom) </v>
      </c>
    </row>
    <row r="775" spans="1:8" x14ac:dyDescent="0.25">
      <c r="A775" t="s">
        <v>2209</v>
      </c>
      <c r="B775" t="s">
        <v>2210</v>
      </c>
      <c r="C775" t="s">
        <v>29</v>
      </c>
      <c r="D775">
        <v>0.28000000000000003</v>
      </c>
      <c r="E775" t="s">
        <v>6</v>
      </c>
      <c r="F775" t="s">
        <v>8395</v>
      </c>
      <c r="G775" t="s">
        <v>8310</v>
      </c>
      <c r="H775" t="str">
        <f>VLOOKUP(Table_Query_from_Meridian_v32[[#This Row],[COUNTRY_CODE_OF_ORIGIN]],Sheet2!A:C,3,FALSE)</f>
        <v xml:space="preserve">Great Britain (United Kingdom) </v>
      </c>
    </row>
    <row r="776" spans="1:8" x14ac:dyDescent="0.25">
      <c r="A776" t="s">
        <v>2211</v>
      </c>
      <c r="B776" t="s">
        <v>2212</v>
      </c>
      <c r="C776" t="s">
        <v>29</v>
      </c>
      <c r="D776">
        <v>0</v>
      </c>
      <c r="E776" t="s">
        <v>6</v>
      </c>
      <c r="F776" t="s">
        <v>8393</v>
      </c>
      <c r="G776" t="s">
        <v>5</v>
      </c>
      <c r="H776" t="str">
        <f>VLOOKUP(Table_Query_from_Meridian_v32[[#This Row],[COUNTRY_CODE_OF_ORIGIN]],Sheet2!A:C,3,FALSE)</f>
        <v xml:space="preserve">Great Britain (United Kingdom) </v>
      </c>
    </row>
    <row r="777" spans="1:8" x14ac:dyDescent="0.25">
      <c r="A777" t="s">
        <v>2213</v>
      </c>
      <c r="B777" t="s">
        <v>2214</v>
      </c>
      <c r="C777" t="s">
        <v>5</v>
      </c>
      <c r="D777">
        <v>0</v>
      </c>
      <c r="E777" t="s">
        <v>6</v>
      </c>
      <c r="F777" t="s">
        <v>8393</v>
      </c>
      <c r="G777" t="s">
        <v>5</v>
      </c>
      <c r="H777" t="str">
        <f>VLOOKUP(Table_Query_from_Meridian_v32[[#This Row],[COUNTRY_CODE_OF_ORIGIN]],Sheet2!A:C,3,FALSE)</f>
        <v xml:space="preserve">Great Britain (United Kingdom) </v>
      </c>
    </row>
    <row r="778" spans="1:8" x14ac:dyDescent="0.25">
      <c r="A778" t="s">
        <v>2215</v>
      </c>
      <c r="B778" t="s">
        <v>2216</v>
      </c>
      <c r="C778" t="s">
        <v>5</v>
      </c>
      <c r="D778">
        <v>0</v>
      </c>
      <c r="E778" t="s">
        <v>6</v>
      </c>
      <c r="F778" t="s">
        <v>8393</v>
      </c>
      <c r="G778" t="s">
        <v>5</v>
      </c>
      <c r="H778" t="str">
        <f>VLOOKUP(Table_Query_from_Meridian_v32[[#This Row],[COUNTRY_CODE_OF_ORIGIN]],Sheet2!A:C,3,FALSE)</f>
        <v xml:space="preserve">Great Britain (United Kingdom) </v>
      </c>
    </row>
    <row r="779" spans="1:8" x14ac:dyDescent="0.25">
      <c r="A779" t="s">
        <v>2217</v>
      </c>
      <c r="B779" t="s">
        <v>2218</v>
      </c>
      <c r="C779" t="s">
        <v>5</v>
      </c>
      <c r="D779">
        <v>0</v>
      </c>
      <c r="E779" t="s">
        <v>6</v>
      </c>
      <c r="F779" t="s">
        <v>8393</v>
      </c>
      <c r="G779" t="s">
        <v>5</v>
      </c>
      <c r="H779" t="str">
        <f>VLOOKUP(Table_Query_from_Meridian_v32[[#This Row],[COUNTRY_CODE_OF_ORIGIN]],Sheet2!A:C,3,FALSE)</f>
        <v xml:space="preserve">Great Britain (United Kingdom) </v>
      </c>
    </row>
    <row r="780" spans="1:8" x14ac:dyDescent="0.25">
      <c r="A780" t="s">
        <v>2219</v>
      </c>
      <c r="B780" t="s">
        <v>2220</v>
      </c>
      <c r="C780" t="s">
        <v>5</v>
      </c>
      <c r="D780">
        <v>0</v>
      </c>
      <c r="E780" t="s">
        <v>6</v>
      </c>
      <c r="F780" t="s">
        <v>8393</v>
      </c>
      <c r="G780" t="s">
        <v>5</v>
      </c>
      <c r="H780" t="str">
        <f>VLOOKUP(Table_Query_from_Meridian_v32[[#This Row],[COUNTRY_CODE_OF_ORIGIN]],Sheet2!A:C,3,FALSE)</f>
        <v xml:space="preserve">Great Britain (United Kingdom) </v>
      </c>
    </row>
    <row r="781" spans="1:8" x14ac:dyDescent="0.25">
      <c r="A781" t="s">
        <v>2221</v>
      </c>
      <c r="B781" t="s">
        <v>2222</v>
      </c>
      <c r="C781" t="s">
        <v>2223</v>
      </c>
      <c r="D781">
        <v>0.56999999999999995</v>
      </c>
      <c r="E781" t="s">
        <v>995</v>
      </c>
      <c r="F781" t="s">
        <v>8339</v>
      </c>
      <c r="G781" t="s">
        <v>8340</v>
      </c>
      <c r="H781" t="str">
        <f>VLOOKUP(Table_Query_from_Meridian_v32[[#This Row],[COUNTRY_CODE_OF_ORIGIN]],Sheet2!A:C,3,FALSE)</f>
        <v xml:space="preserve">Finland </v>
      </c>
    </row>
    <row r="782" spans="1:8" x14ac:dyDescent="0.25">
      <c r="A782" t="s">
        <v>2224</v>
      </c>
      <c r="B782" t="s">
        <v>2225</v>
      </c>
      <c r="C782" t="s">
        <v>2226</v>
      </c>
      <c r="D782">
        <v>0.62</v>
      </c>
      <c r="E782" t="s">
        <v>995</v>
      </c>
      <c r="F782" t="s">
        <v>8339</v>
      </c>
      <c r="G782" t="s">
        <v>8340</v>
      </c>
      <c r="H782" t="str">
        <f>VLOOKUP(Table_Query_from_Meridian_v32[[#This Row],[COUNTRY_CODE_OF_ORIGIN]],Sheet2!A:C,3,FALSE)</f>
        <v xml:space="preserve">Finland </v>
      </c>
    </row>
    <row r="783" spans="1:8" x14ac:dyDescent="0.25">
      <c r="A783" t="s">
        <v>2227</v>
      </c>
      <c r="B783" t="s">
        <v>2228</v>
      </c>
      <c r="C783" t="s">
        <v>2229</v>
      </c>
      <c r="D783">
        <v>1.06</v>
      </c>
      <c r="E783" t="s">
        <v>13</v>
      </c>
      <c r="F783" t="s">
        <v>8396</v>
      </c>
      <c r="G783" t="s">
        <v>5</v>
      </c>
      <c r="H783" t="str">
        <f>VLOOKUP(Table_Query_from_Meridian_v32[[#This Row],[COUNTRY_CODE_OF_ORIGIN]],Sheet2!A:C,3,FALSE)</f>
        <v xml:space="preserve">China </v>
      </c>
    </row>
    <row r="784" spans="1:8" x14ac:dyDescent="0.25">
      <c r="A784" t="s">
        <v>2230</v>
      </c>
      <c r="B784" t="s">
        <v>2231</v>
      </c>
      <c r="C784" t="s">
        <v>2232</v>
      </c>
      <c r="D784">
        <v>0.11</v>
      </c>
      <c r="E784" t="s">
        <v>13</v>
      </c>
      <c r="F784" t="s">
        <v>8396</v>
      </c>
      <c r="G784" t="s">
        <v>5</v>
      </c>
      <c r="H784" t="str">
        <f>VLOOKUP(Table_Query_from_Meridian_v32[[#This Row],[COUNTRY_CODE_OF_ORIGIN]],Sheet2!A:C,3,FALSE)</f>
        <v xml:space="preserve">China </v>
      </c>
    </row>
    <row r="785" spans="1:8" x14ac:dyDescent="0.25">
      <c r="A785" t="s">
        <v>2233</v>
      </c>
      <c r="B785" t="s">
        <v>2234</v>
      </c>
      <c r="C785" t="s">
        <v>2235</v>
      </c>
      <c r="D785">
        <v>0.25</v>
      </c>
      <c r="E785" t="s">
        <v>13</v>
      </c>
      <c r="F785" t="s">
        <v>8396</v>
      </c>
      <c r="G785" t="s">
        <v>5</v>
      </c>
      <c r="H785" t="str">
        <f>VLOOKUP(Table_Query_from_Meridian_v32[[#This Row],[COUNTRY_CODE_OF_ORIGIN]],Sheet2!A:C,3,FALSE)</f>
        <v xml:space="preserve">China </v>
      </c>
    </row>
    <row r="786" spans="1:8" x14ac:dyDescent="0.25">
      <c r="A786" t="s">
        <v>2236</v>
      </c>
      <c r="B786" t="s">
        <v>2237</v>
      </c>
      <c r="C786" t="s">
        <v>2238</v>
      </c>
      <c r="D786">
        <v>0.45</v>
      </c>
      <c r="E786" t="s">
        <v>13</v>
      </c>
      <c r="F786" t="s">
        <v>8396</v>
      </c>
      <c r="G786" t="s">
        <v>5</v>
      </c>
      <c r="H786" t="str">
        <f>VLOOKUP(Table_Query_from_Meridian_v32[[#This Row],[COUNTRY_CODE_OF_ORIGIN]],Sheet2!A:C,3,FALSE)</f>
        <v xml:space="preserve">China </v>
      </c>
    </row>
    <row r="787" spans="1:8" x14ac:dyDescent="0.25">
      <c r="A787" t="s">
        <v>2239</v>
      </c>
      <c r="B787" t="s">
        <v>2240</v>
      </c>
      <c r="C787" t="s">
        <v>2241</v>
      </c>
      <c r="D787">
        <v>0.2</v>
      </c>
      <c r="E787" t="s">
        <v>13</v>
      </c>
      <c r="F787" t="s">
        <v>8396</v>
      </c>
      <c r="G787" t="s">
        <v>5</v>
      </c>
      <c r="H787" t="str">
        <f>VLOOKUP(Table_Query_from_Meridian_v32[[#This Row],[COUNTRY_CODE_OF_ORIGIN]],Sheet2!A:C,3,FALSE)</f>
        <v xml:space="preserve">China </v>
      </c>
    </row>
    <row r="788" spans="1:8" x14ac:dyDescent="0.25">
      <c r="A788" t="s">
        <v>2242</v>
      </c>
      <c r="B788" t="s">
        <v>2243</v>
      </c>
      <c r="C788" t="s">
        <v>2244</v>
      </c>
      <c r="D788">
        <v>0.19</v>
      </c>
      <c r="E788" t="s">
        <v>13</v>
      </c>
      <c r="F788" t="s">
        <v>8396</v>
      </c>
      <c r="G788" t="s">
        <v>5</v>
      </c>
      <c r="H788" t="str">
        <f>VLOOKUP(Table_Query_from_Meridian_v32[[#This Row],[COUNTRY_CODE_OF_ORIGIN]],Sheet2!A:C,3,FALSE)</f>
        <v xml:space="preserve">China </v>
      </c>
    </row>
    <row r="789" spans="1:8" x14ac:dyDescent="0.25">
      <c r="A789" t="s">
        <v>2245</v>
      </c>
      <c r="B789" t="s">
        <v>2246</v>
      </c>
      <c r="C789" t="s">
        <v>2247</v>
      </c>
      <c r="D789">
        <v>0.11</v>
      </c>
      <c r="E789" t="s">
        <v>13</v>
      </c>
      <c r="F789" t="s">
        <v>8396</v>
      </c>
      <c r="G789" t="s">
        <v>5</v>
      </c>
      <c r="H789" t="str">
        <f>VLOOKUP(Table_Query_from_Meridian_v32[[#This Row],[COUNTRY_CODE_OF_ORIGIN]],Sheet2!A:C,3,FALSE)</f>
        <v xml:space="preserve">China </v>
      </c>
    </row>
    <row r="790" spans="1:8" x14ac:dyDescent="0.25">
      <c r="A790" t="s">
        <v>2248</v>
      </c>
      <c r="B790" t="s">
        <v>2249</v>
      </c>
      <c r="C790" t="s">
        <v>2250</v>
      </c>
      <c r="D790">
        <v>0.22</v>
      </c>
      <c r="E790" t="s">
        <v>13</v>
      </c>
      <c r="F790" t="s">
        <v>8396</v>
      </c>
      <c r="G790" t="s">
        <v>5</v>
      </c>
      <c r="H790" t="str">
        <f>VLOOKUP(Table_Query_from_Meridian_v32[[#This Row],[COUNTRY_CODE_OF_ORIGIN]],Sheet2!A:C,3,FALSE)</f>
        <v xml:space="preserve">China </v>
      </c>
    </row>
    <row r="791" spans="1:8" x14ac:dyDescent="0.25">
      <c r="A791" t="s">
        <v>2251</v>
      </c>
      <c r="B791" t="s">
        <v>2252</v>
      </c>
      <c r="C791" t="s">
        <v>2253</v>
      </c>
      <c r="D791">
        <v>0.37</v>
      </c>
      <c r="E791" t="s">
        <v>13</v>
      </c>
      <c r="F791" t="s">
        <v>8396</v>
      </c>
      <c r="G791" t="s">
        <v>5</v>
      </c>
      <c r="H791" t="str">
        <f>VLOOKUP(Table_Query_from_Meridian_v32[[#This Row],[COUNTRY_CODE_OF_ORIGIN]],Sheet2!A:C,3,FALSE)</f>
        <v xml:space="preserve">China </v>
      </c>
    </row>
    <row r="792" spans="1:8" x14ac:dyDescent="0.25">
      <c r="A792" t="s">
        <v>2254</v>
      </c>
      <c r="B792" t="s">
        <v>2255</v>
      </c>
      <c r="C792" t="s">
        <v>2256</v>
      </c>
      <c r="D792">
        <v>0.18</v>
      </c>
      <c r="E792" t="s">
        <v>13</v>
      </c>
      <c r="F792" t="s">
        <v>8396</v>
      </c>
      <c r="G792" t="s">
        <v>5</v>
      </c>
      <c r="H792" t="str">
        <f>VLOOKUP(Table_Query_from_Meridian_v32[[#This Row],[COUNTRY_CODE_OF_ORIGIN]],Sheet2!A:C,3,FALSE)</f>
        <v xml:space="preserve">China </v>
      </c>
    </row>
    <row r="793" spans="1:8" x14ac:dyDescent="0.25">
      <c r="A793" t="s">
        <v>2257</v>
      </c>
      <c r="B793" t="s">
        <v>2258</v>
      </c>
      <c r="C793" t="s">
        <v>2259</v>
      </c>
      <c r="D793">
        <v>0.18</v>
      </c>
      <c r="E793" t="s">
        <v>13</v>
      </c>
      <c r="F793" t="s">
        <v>8396</v>
      </c>
      <c r="G793" t="s">
        <v>5</v>
      </c>
      <c r="H793" t="str">
        <f>VLOOKUP(Table_Query_from_Meridian_v32[[#This Row],[COUNTRY_CODE_OF_ORIGIN]],Sheet2!A:C,3,FALSE)</f>
        <v xml:space="preserve">China </v>
      </c>
    </row>
    <row r="794" spans="1:8" x14ac:dyDescent="0.25">
      <c r="A794" t="s">
        <v>2260</v>
      </c>
      <c r="B794" t="s">
        <v>2261</v>
      </c>
      <c r="C794" t="s">
        <v>2262</v>
      </c>
      <c r="D794">
        <v>1.05</v>
      </c>
      <c r="E794" t="s">
        <v>13</v>
      </c>
      <c r="F794" t="s">
        <v>8396</v>
      </c>
      <c r="G794" t="s">
        <v>5</v>
      </c>
      <c r="H794" t="str">
        <f>VLOOKUP(Table_Query_from_Meridian_v32[[#This Row],[COUNTRY_CODE_OF_ORIGIN]],Sheet2!A:C,3,FALSE)</f>
        <v xml:space="preserve">China </v>
      </c>
    </row>
    <row r="795" spans="1:8" x14ac:dyDescent="0.25">
      <c r="A795" t="s">
        <v>2263</v>
      </c>
      <c r="B795" t="s">
        <v>2264</v>
      </c>
      <c r="C795" t="s">
        <v>2265</v>
      </c>
      <c r="D795">
        <v>0.36</v>
      </c>
      <c r="E795" t="s">
        <v>13</v>
      </c>
      <c r="F795" t="s">
        <v>8396</v>
      </c>
      <c r="G795" t="s">
        <v>5</v>
      </c>
      <c r="H795" t="str">
        <f>VLOOKUP(Table_Query_from_Meridian_v32[[#This Row],[COUNTRY_CODE_OF_ORIGIN]],Sheet2!A:C,3,FALSE)</f>
        <v xml:space="preserve">China </v>
      </c>
    </row>
    <row r="796" spans="1:8" x14ac:dyDescent="0.25">
      <c r="A796" t="s">
        <v>2266</v>
      </c>
      <c r="B796" t="s">
        <v>2267</v>
      </c>
      <c r="C796" t="s">
        <v>2268</v>
      </c>
      <c r="D796">
        <v>0.64</v>
      </c>
      <c r="E796" t="s">
        <v>13</v>
      </c>
      <c r="F796" t="s">
        <v>8396</v>
      </c>
      <c r="G796" t="s">
        <v>5</v>
      </c>
      <c r="H796" t="str">
        <f>VLOOKUP(Table_Query_from_Meridian_v32[[#This Row],[COUNTRY_CODE_OF_ORIGIN]],Sheet2!A:C,3,FALSE)</f>
        <v xml:space="preserve">China </v>
      </c>
    </row>
    <row r="797" spans="1:8" x14ac:dyDescent="0.25">
      <c r="A797" t="s">
        <v>2269</v>
      </c>
      <c r="B797" t="s">
        <v>2270</v>
      </c>
      <c r="C797" t="s">
        <v>2271</v>
      </c>
      <c r="D797">
        <v>0.73</v>
      </c>
      <c r="E797" t="s">
        <v>13</v>
      </c>
      <c r="F797" t="s">
        <v>8396</v>
      </c>
      <c r="G797" t="s">
        <v>5</v>
      </c>
      <c r="H797" t="str">
        <f>VLOOKUP(Table_Query_from_Meridian_v32[[#This Row],[COUNTRY_CODE_OF_ORIGIN]],Sheet2!A:C,3,FALSE)</f>
        <v xml:space="preserve">China </v>
      </c>
    </row>
    <row r="798" spans="1:8" x14ac:dyDescent="0.25">
      <c r="A798" t="s">
        <v>2272</v>
      </c>
      <c r="B798" t="s">
        <v>2273</v>
      </c>
      <c r="C798" t="s">
        <v>2274</v>
      </c>
      <c r="D798">
        <v>0.13</v>
      </c>
      <c r="E798" t="s">
        <v>2275</v>
      </c>
      <c r="F798" t="s">
        <v>8396</v>
      </c>
      <c r="G798" t="s">
        <v>5</v>
      </c>
      <c r="H798" t="str">
        <f>VLOOKUP(Table_Query_from_Meridian_v32[[#This Row],[COUNTRY_CODE_OF_ORIGIN]],Sheet2!A:C,3,FALSE)</f>
        <v>Pakistan (Former West Pakistan)</v>
      </c>
    </row>
    <row r="799" spans="1:8" x14ac:dyDescent="0.25">
      <c r="A799" t="s">
        <v>2276</v>
      </c>
      <c r="B799" t="s">
        <v>2277</v>
      </c>
      <c r="C799" t="s">
        <v>2278</v>
      </c>
      <c r="D799">
        <v>0.16</v>
      </c>
      <c r="E799" t="s">
        <v>2275</v>
      </c>
      <c r="F799" t="s">
        <v>8396</v>
      </c>
      <c r="G799" t="s">
        <v>5</v>
      </c>
      <c r="H799" t="str">
        <f>VLOOKUP(Table_Query_from_Meridian_v32[[#This Row],[COUNTRY_CODE_OF_ORIGIN]],Sheet2!A:C,3,FALSE)</f>
        <v>Pakistan (Former West Pakistan)</v>
      </c>
    </row>
    <row r="800" spans="1:8" x14ac:dyDescent="0.25">
      <c r="A800" t="s">
        <v>2279</v>
      </c>
      <c r="B800" t="s">
        <v>2280</v>
      </c>
      <c r="C800" t="s">
        <v>2281</v>
      </c>
      <c r="D800">
        <v>0.18</v>
      </c>
      <c r="E800" t="s">
        <v>2275</v>
      </c>
      <c r="F800" t="s">
        <v>8396</v>
      </c>
      <c r="G800" t="s">
        <v>5</v>
      </c>
      <c r="H800" t="str">
        <f>VLOOKUP(Table_Query_from_Meridian_v32[[#This Row],[COUNTRY_CODE_OF_ORIGIN]],Sheet2!A:C,3,FALSE)</f>
        <v>Pakistan (Former West Pakistan)</v>
      </c>
    </row>
    <row r="801" spans="1:8" x14ac:dyDescent="0.25">
      <c r="A801" t="s">
        <v>2282</v>
      </c>
      <c r="B801" t="s">
        <v>2283</v>
      </c>
      <c r="C801" t="s">
        <v>2284</v>
      </c>
      <c r="D801">
        <v>0.26</v>
      </c>
      <c r="E801" t="s">
        <v>2275</v>
      </c>
      <c r="F801" t="s">
        <v>8396</v>
      </c>
      <c r="G801" t="s">
        <v>5</v>
      </c>
      <c r="H801" t="str">
        <f>VLOOKUP(Table_Query_from_Meridian_v32[[#This Row],[COUNTRY_CODE_OF_ORIGIN]],Sheet2!A:C,3,FALSE)</f>
        <v>Pakistan (Former West Pakistan)</v>
      </c>
    </row>
    <row r="802" spans="1:8" x14ac:dyDescent="0.25">
      <c r="A802" t="s">
        <v>2285</v>
      </c>
      <c r="B802" t="s">
        <v>2286</v>
      </c>
      <c r="C802" t="s">
        <v>2287</v>
      </c>
      <c r="D802">
        <v>0.02</v>
      </c>
      <c r="E802" t="s">
        <v>13</v>
      </c>
      <c r="F802" t="s">
        <v>8396</v>
      </c>
      <c r="G802" t="s">
        <v>5</v>
      </c>
      <c r="H802" t="str">
        <f>VLOOKUP(Table_Query_from_Meridian_v32[[#This Row],[COUNTRY_CODE_OF_ORIGIN]],Sheet2!A:C,3,FALSE)</f>
        <v xml:space="preserve">China </v>
      </c>
    </row>
    <row r="803" spans="1:8" x14ac:dyDescent="0.25">
      <c r="A803" t="s">
        <v>2288</v>
      </c>
      <c r="B803" t="s">
        <v>2289</v>
      </c>
      <c r="C803" t="s">
        <v>2290</v>
      </c>
      <c r="D803">
        <v>0.04</v>
      </c>
      <c r="E803" t="s">
        <v>2275</v>
      </c>
      <c r="F803" t="s">
        <v>8396</v>
      </c>
      <c r="G803" t="s">
        <v>5</v>
      </c>
      <c r="H803" t="str">
        <f>VLOOKUP(Table_Query_from_Meridian_v32[[#This Row],[COUNTRY_CODE_OF_ORIGIN]],Sheet2!A:C,3,FALSE)</f>
        <v>Pakistan (Former West Pakistan)</v>
      </c>
    </row>
    <row r="804" spans="1:8" x14ac:dyDescent="0.25">
      <c r="A804" t="s">
        <v>2291</v>
      </c>
      <c r="B804" t="s">
        <v>2292</v>
      </c>
      <c r="C804" t="s">
        <v>2293</v>
      </c>
      <c r="D804">
        <v>0.04</v>
      </c>
      <c r="E804" t="s">
        <v>2275</v>
      </c>
      <c r="F804" t="s">
        <v>8396</v>
      </c>
      <c r="G804" t="s">
        <v>5</v>
      </c>
      <c r="H804" t="str">
        <f>VLOOKUP(Table_Query_from_Meridian_v32[[#This Row],[COUNTRY_CODE_OF_ORIGIN]],Sheet2!A:C,3,FALSE)</f>
        <v>Pakistan (Former West Pakistan)</v>
      </c>
    </row>
    <row r="805" spans="1:8" x14ac:dyDescent="0.25">
      <c r="A805" t="s">
        <v>2294</v>
      </c>
      <c r="B805" t="s">
        <v>2295</v>
      </c>
      <c r="C805" t="s">
        <v>2296</v>
      </c>
      <c r="D805">
        <v>0.04</v>
      </c>
      <c r="E805" t="s">
        <v>2275</v>
      </c>
      <c r="F805" t="s">
        <v>8396</v>
      </c>
      <c r="G805" t="s">
        <v>5</v>
      </c>
      <c r="H805" t="str">
        <f>VLOOKUP(Table_Query_from_Meridian_v32[[#This Row],[COUNTRY_CODE_OF_ORIGIN]],Sheet2!A:C,3,FALSE)</f>
        <v>Pakistan (Former West Pakistan)</v>
      </c>
    </row>
    <row r="806" spans="1:8" x14ac:dyDescent="0.25">
      <c r="A806" t="s">
        <v>2297</v>
      </c>
      <c r="B806" t="s">
        <v>2298</v>
      </c>
      <c r="C806" t="s">
        <v>2299</v>
      </c>
      <c r="D806">
        <v>7.0000000000000007E-2</v>
      </c>
      <c r="E806" t="s">
        <v>13</v>
      </c>
      <c r="F806" t="s">
        <v>8396</v>
      </c>
      <c r="G806" t="s">
        <v>5</v>
      </c>
      <c r="H806" t="str">
        <f>VLOOKUP(Table_Query_from_Meridian_v32[[#This Row],[COUNTRY_CODE_OF_ORIGIN]],Sheet2!A:C,3,FALSE)</f>
        <v xml:space="preserve">China </v>
      </c>
    </row>
    <row r="807" spans="1:8" x14ac:dyDescent="0.25">
      <c r="A807" t="s">
        <v>2300</v>
      </c>
      <c r="B807" t="s">
        <v>2301</v>
      </c>
      <c r="C807" t="s">
        <v>2302</v>
      </c>
      <c r="D807">
        <v>0.13</v>
      </c>
      <c r="E807" t="s">
        <v>13</v>
      </c>
      <c r="F807" t="s">
        <v>8396</v>
      </c>
      <c r="G807" t="s">
        <v>5</v>
      </c>
      <c r="H807" t="str">
        <f>VLOOKUP(Table_Query_from_Meridian_v32[[#This Row],[COUNTRY_CODE_OF_ORIGIN]],Sheet2!A:C,3,FALSE)</f>
        <v xml:space="preserve">China </v>
      </c>
    </row>
    <row r="808" spans="1:8" x14ac:dyDescent="0.25">
      <c r="A808" t="s">
        <v>2303</v>
      </c>
      <c r="B808" t="s">
        <v>2304</v>
      </c>
      <c r="C808" t="s">
        <v>2305</v>
      </c>
      <c r="D808">
        <v>0.1</v>
      </c>
      <c r="E808" t="s">
        <v>217</v>
      </c>
      <c r="F808" t="s">
        <v>8336</v>
      </c>
      <c r="G808" t="s">
        <v>8310</v>
      </c>
      <c r="H808" t="str">
        <f>VLOOKUP(Table_Query_from_Meridian_v32[[#This Row],[COUNTRY_CODE_OF_ORIGIN]],Sheet2!A:C,3,FALSE)</f>
        <v xml:space="preserve">United States </v>
      </c>
    </row>
    <row r="809" spans="1:8" x14ac:dyDescent="0.25">
      <c r="A809" t="s">
        <v>2306</v>
      </c>
      <c r="B809" t="s">
        <v>2307</v>
      </c>
      <c r="C809" t="s">
        <v>2308</v>
      </c>
      <c r="D809">
        <v>0.36</v>
      </c>
      <c r="E809" t="s">
        <v>217</v>
      </c>
      <c r="F809" t="s">
        <v>8336</v>
      </c>
      <c r="G809" t="s">
        <v>8310</v>
      </c>
      <c r="H809" t="str">
        <f>VLOOKUP(Table_Query_from_Meridian_v32[[#This Row],[COUNTRY_CODE_OF_ORIGIN]],Sheet2!A:C,3,FALSE)</f>
        <v xml:space="preserve">United States </v>
      </c>
    </row>
    <row r="810" spans="1:8" x14ac:dyDescent="0.25">
      <c r="A810" t="s">
        <v>2309</v>
      </c>
      <c r="B810" t="s">
        <v>2310</v>
      </c>
      <c r="C810" t="s">
        <v>2311</v>
      </c>
      <c r="D810">
        <v>0.24</v>
      </c>
      <c r="E810" t="s">
        <v>217</v>
      </c>
      <c r="F810" t="s">
        <v>8336</v>
      </c>
      <c r="G810" t="s">
        <v>8310</v>
      </c>
      <c r="H810" t="str">
        <f>VLOOKUP(Table_Query_from_Meridian_v32[[#This Row],[COUNTRY_CODE_OF_ORIGIN]],Sheet2!A:C,3,FALSE)</f>
        <v xml:space="preserve">United States </v>
      </c>
    </row>
    <row r="811" spans="1:8" x14ac:dyDescent="0.25">
      <c r="A811" t="s">
        <v>2312</v>
      </c>
      <c r="B811" t="s">
        <v>2313</v>
      </c>
      <c r="C811" t="s">
        <v>2314</v>
      </c>
      <c r="D811">
        <v>0.02</v>
      </c>
      <c r="E811" t="s">
        <v>217</v>
      </c>
      <c r="F811" t="s">
        <v>8397</v>
      </c>
      <c r="G811" t="s">
        <v>8310</v>
      </c>
      <c r="H811" t="str">
        <f>VLOOKUP(Table_Query_from_Meridian_v32[[#This Row],[COUNTRY_CODE_OF_ORIGIN]],Sheet2!A:C,3,FALSE)</f>
        <v xml:space="preserve">United States </v>
      </c>
    </row>
    <row r="812" spans="1:8" x14ac:dyDescent="0.25">
      <c r="A812" t="s">
        <v>2315</v>
      </c>
      <c r="B812" t="s">
        <v>2316</v>
      </c>
      <c r="C812" t="s">
        <v>5</v>
      </c>
      <c r="D812">
        <v>0.1</v>
      </c>
      <c r="E812" t="s">
        <v>217</v>
      </c>
      <c r="F812" t="s">
        <v>8397</v>
      </c>
      <c r="G812" t="s">
        <v>5</v>
      </c>
      <c r="H812" t="str">
        <f>VLOOKUP(Table_Query_from_Meridian_v32[[#This Row],[COUNTRY_CODE_OF_ORIGIN]],Sheet2!A:C,3,FALSE)</f>
        <v xml:space="preserve">United States </v>
      </c>
    </row>
    <row r="813" spans="1:8" x14ac:dyDescent="0.25">
      <c r="A813" t="s">
        <v>2317</v>
      </c>
      <c r="B813" t="s">
        <v>2318</v>
      </c>
      <c r="C813" t="s">
        <v>2319</v>
      </c>
      <c r="D813">
        <v>0.08</v>
      </c>
      <c r="E813" t="s">
        <v>217</v>
      </c>
      <c r="F813" t="s">
        <v>8397</v>
      </c>
      <c r="G813" t="s">
        <v>8310</v>
      </c>
      <c r="H813" t="str">
        <f>VLOOKUP(Table_Query_from_Meridian_v32[[#This Row],[COUNTRY_CODE_OF_ORIGIN]],Sheet2!A:C,3,FALSE)</f>
        <v xml:space="preserve">United States </v>
      </c>
    </row>
    <row r="814" spans="1:8" x14ac:dyDescent="0.25">
      <c r="A814" t="s">
        <v>2320</v>
      </c>
      <c r="B814" t="s">
        <v>2321</v>
      </c>
      <c r="C814" t="s">
        <v>2322</v>
      </c>
      <c r="D814">
        <v>0.6</v>
      </c>
      <c r="E814" t="s">
        <v>217</v>
      </c>
      <c r="F814" t="s">
        <v>8397</v>
      </c>
      <c r="G814" t="s">
        <v>8310</v>
      </c>
      <c r="H814" t="str">
        <f>VLOOKUP(Table_Query_from_Meridian_v32[[#This Row],[COUNTRY_CODE_OF_ORIGIN]],Sheet2!A:C,3,FALSE)</f>
        <v xml:space="preserve">United States </v>
      </c>
    </row>
    <row r="815" spans="1:8" x14ac:dyDescent="0.25">
      <c r="A815" t="s">
        <v>2323</v>
      </c>
      <c r="B815" t="s">
        <v>2324</v>
      </c>
      <c r="C815" t="s">
        <v>2325</v>
      </c>
      <c r="D815">
        <v>0.04</v>
      </c>
      <c r="E815" t="s">
        <v>217</v>
      </c>
      <c r="F815" t="s">
        <v>8397</v>
      </c>
      <c r="G815" t="s">
        <v>8310</v>
      </c>
      <c r="H815" t="str">
        <f>VLOOKUP(Table_Query_from_Meridian_v32[[#This Row],[COUNTRY_CODE_OF_ORIGIN]],Sheet2!A:C,3,FALSE)</f>
        <v xml:space="preserve">United States </v>
      </c>
    </row>
    <row r="816" spans="1:8" x14ac:dyDescent="0.25">
      <c r="A816" t="s">
        <v>2326</v>
      </c>
      <c r="B816" t="s">
        <v>2327</v>
      </c>
      <c r="C816" t="s">
        <v>2328</v>
      </c>
      <c r="D816">
        <v>0.01</v>
      </c>
      <c r="E816" t="s">
        <v>217</v>
      </c>
      <c r="F816" t="s">
        <v>8398</v>
      </c>
      <c r="G816" t="s">
        <v>8310</v>
      </c>
      <c r="H816" t="str">
        <f>VLOOKUP(Table_Query_from_Meridian_v32[[#This Row],[COUNTRY_CODE_OF_ORIGIN]],Sheet2!A:C,3,FALSE)</f>
        <v xml:space="preserve">United States </v>
      </c>
    </row>
    <row r="817" spans="1:8" x14ac:dyDescent="0.25">
      <c r="A817" t="s">
        <v>2329</v>
      </c>
      <c r="B817" t="s">
        <v>2330</v>
      </c>
      <c r="C817" t="s">
        <v>2331</v>
      </c>
      <c r="D817">
        <v>0.01</v>
      </c>
      <c r="E817" t="s">
        <v>217</v>
      </c>
      <c r="F817" t="s">
        <v>8398</v>
      </c>
      <c r="G817" t="s">
        <v>8310</v>
      </c>
      <c r="H817" t="str">
        <f>VLOOKUP(Table_Query_from_Meridian_v32[[#This Row],[COUNTRY_CODE_OF_ORIGIN]],Sheet2!A:C,3,FALSE)</f>
        <v xml:space="preserve">United States </v>
      </c>
    </row>
    <row r="818" spans="1:8" x14ac:dyDescent="0.25">
      <c r="A818" t="s">
        <v>2332</v>
      </c>
      <c r="B818" t="s">
        <v>2333</v>
      </c>
      <c r="C818" t="s">
        <v>2334</v>
      </c>
      <c r="D818">
        <v>0.01</v>
      </c>
      <c r="E818" t="s">
        <v>217</v>
      </c>
      <c r="F818" t="s">
        <v>8398</v>
      </c>
      <c r="G818" t="s">
        <v>8310</v>
      </c>
      <c r="H818" t="str">
        <f>VLOOKUP(Table_Query_from_Meridian_v32[[#This Row],[COUNTRY_CODE_OF_ORIGIN]],Sheet2!A:C,3,FALSE)</f>
        <v xml:space="preserve">United States </v>
      </c>
    </row>
    <row r="819" spans="1:8" x14ac:dyDescent="0.25">
      <c r="A819" t="s">
        <v>2335</v>
      </c>
      <c r="B819" t="s">
        <v>2336</v>
      </c>
      <c r="C819" t="s">
        <v>2337</v>
      </c>
      <c r="D819">
        <v>0.95</v>
      </c>
      <c r="E819" t="s">
        <v>13</v>
      </c>
      <c r="F819" t="s">
        <v>8399</v>
      </c>
      <c r="G819" t="s">
        <v>5</v>
      </c>
      <c r="H819" t="str">
        <f>VLOOKUP(Table_Query_from_Meridian_v32[[#This Row],[COUNTRY_CODE_OF_ORIGIN]],Sheet2!A:C,3,FALSE)</f>
        <v xml:space="preserve">China </v>
      </c>
    </row>
    <row r="820" spans="1:8" x14ac:dyDescent="0.25">
      <c r="A820" t="s">
        <v>2338</v>
      </c>
      <c r="B820" t="s">
        <v>2339</v>
      </c>
      <c r="C820" t="s">
        <v>2340</v>
      </c>
      <c r="D820">
        <v>1.87</v>
      </c>
      <c r="E820" t="s">
        <v>13</v>
      </c>
      <c r="F820" t="s">
        <v>8399</v>
      </c>
      <c r="G820" t="s">
        <v>5</v>
      </c>
      <c r="H820" t="str">
        <f>VLOOKUP(Table_Query_from_Meridian_v32[[#This Row],[COUNTRY_CODE_OF_ORIGIN]],Sheet2!A:C,3,FALSE)</f>
        <v xml:space="preserve">China </v>
      </c>
    </row>
    <row r="821" spans="1:8" x14ac:dyDescent="0.25">
      <c r="A821" t="s">
        <v>2341</v>
      </c>
      <c r="B821" t="s">
        <v>2342</v>
      </c>
      <c r="C821" t="s">
        <v>2343</v>
      </c>
      <c r="D821">
        <v>5</v>
      </c>
      <c r="E821" t="s">
        <v>13</v>
      </c>
      <c r="F821" t="s">
        <v>8399</v>
      </c>
      <c r="G821" t="s">
        <v>8400</v>
      </c>
      <c r="H821" t="str">
        <f>VLOOKUP(Table_Query_from_Meridian_v32[[#This Row],[COUNTRY_CODE_OF_ORIGIN]],Sheet2!A:C,3,FALSE)</f>
        <v xml:space="preserve">China </v>
      </c>
    </row>
    <row r="822" spans="1:8" x14ac:dyDescent="0.25">
      <c r="A822" t="s">
        <v>2344</v>
      </c>
      <c r="B822" t="s">
        <v>2345</v>
      </c>
      <c r="C822" t="s">
        <v>2346</v>
      </c>
      <c r="D822">
        <v>0.55000000000000004</v>
      </c>
      <c r="E822" t="s">
        <v>6</v>
      </c>
      <c r="F822" t="s">
        <v>8388</v>
      </c>
      <c r="G822" t="s">
        <v>8310</v>
      </c>
      <c r="H822" t="str">
        <f>VLOOKUP(Table_Query_from_Meridian_v32[[#This Row],[COUNTRY_CODE_OF_ORIGIN]],Sheet2!A:C,3,FALSE)</f>
        <v xml:space="preserve">Great Britain (United Kingdom) </v>
      </c>
    </row>
    <row r="823" spans="1:8" x14ac:dyDescent="0.25">
      <c r="A823" t="s">
        <v>2347</v>
      </c>
      <c r="B823" t="s">
        <v>2348</v>
      </c>
      <c r="C823" t="s">
        <v>2349</v>
      </c>
      <c r="D823">
        <v>0</v>
      </c>
      <c r="E823" t="s">
        <v>6</v>
      </c>
      <c r="F823" t="s">
        <v>8388</v>
      </c>
      <c r="G823" t="s">
        <v>8310</v>
      </c>
      <c r="H823" t="str">
        <f>VLOOKUP(Table_Query_from_Meridian_v32[[#This Row],[COUNTRY_CODE_OF_ORIGIN]],Sheet2!A:C,3,FALSE)</f>
        <v xml:space="preserve">Great Britain (United Kingdom) </v>
      </c>
    </row>
    <row r="824" spans="1:8" x14ac:dyDescent="0.25">
      <c r="A824" t="s">
        <v>2350</v>
      </c>
      <c r="B824" t="s">
        <v>2351</v>
      </c>
      <c r="C824" t="s">
        <v>2352</v>
      </c>
      <c r="D824">
        <v>1.8</v>
      </c>
      <c r="E824" t="s">
        <v>6</v>
      </c>
      <c r="F824" t="s">
        <v>8401</v>
      </c>
      <c r="G824" t="s">
        <v>8310</v>
      </c>
      <c r="H824" t="str">
        <f>VLOOKUP(Table_Query_from_Meridian_v32[[#This Row],[COUNTRY_CODE_OF_ORIGIN]],Sheet2!A:C,3,FALSE)</f>
        <v xml:space="preserve">Great Britain (United Kingdom) </v>
      </c>
    </row>
    <row r="825" spans="1:8" x14ac:dyDescent="0.25">
      <c r="A825" t="s">
        <v>2353</v>
      </c>
      <c r="B825" t="s">
        <v>2354</v>
      </c>
      <c r="C825" t="s">
        <v>5</v>
      </c>
      <c r="D825">
        <v>0</v>
      </c>
      <c r="E825" t="s">
        <v>6</v>
      </c>
      <c r="F825" t="s">
        <v>8401</v>
      </c>
      <c r="G825" t="s">
        <v>8310</v>
      </c>
      <c r="H825" t="str">
        <f>VLOOKUP(Table_Query_from_Meridian_v32[[#This Row],[COUNTRY_CODE_OF_ORIGIN]],Sheet2!A:C,3,FALSE)</f>
        <v xml:space="preserve">Great Britain (United Kingdom) </v>
      </c>
    </row>
    <row r="826" spans="1:8" x14ac:dyDescent="0.25">
      <c r="A826" t="s">
        <v>2355</v>
      </c>
      <c r="B826" t="s">
        <v>2356</v>
      </c>
      <c r="C826" t="s">
        <v>2357</v>
      </c>
      <c r="D826">
        <v>2.6</v>
      </c>
      <c r="E826" t="s">
        <v>6</v>
      </c>
      <c r="F826" t="s">
        <v>8388</v>
      </c>
      <c r="G826" t="s">
        <v>8310</v>
      </c>
      <c r="H826" t="str">
        <f>VLOOKUP(Table_Query_from_Meridian_v32[[#This Row],[COUNTRY_CODE_OF_ORIGIN]],Sheet2!A:C,3,FALSE)</f>
        <v xml:space="preserve">Great Britain (United Kingdom) </v>
      </c>
    </row>
    <row r="827" spans="1:8" x14ac:dyDescent="0.25">
      <c r="A827" t="s">
        <v>2358</v>
      </c>
      <c r="B827" t="s">
        <v>2359</v>
      </c>
      <c r="C827" t="s">
        <v>2360</v>
      </c>
      <c r="D827">
        <v>2.6</v>
      </c>
      <c r="E827" t="s">
        <v>6</v>
      </c>
      <c r="F827" t="s">
        <v>8388</v>
      </c>
      <c r="G827" t="s">
        <v>8310</v>
      </c>
      <c r="H827" t="str">
        <f>VLOOKUP(Table_Query_from_Meridian_v32[[#This Row],[COUNTRY_CODE_OF_ORIGIN]],Sheet2!A:C,3,FALSE)</f>
        <v xml:space="preserve">Great Britain (United Kingdom) </v>
      </c>
    </row>
    <row r="828" spans="1:8" x14ac:dyDescent="0.25">
      <c r="A828" t="s">
        <v>2361</v>
      </c>
      <c r="B828" t="s">
        <v>2362</v>
      </c>
      <c r="C828" t="s">
        <v>2363</v>
      </c>
      <c r="D828">
        <v>1.8</v>
      </c>
      <c r="E828" t="s">
        <v>6</v>
      </c>
      <c r="F828" t="s">
        <v>8388</v>
      </c>
      <c r="G828" t="s">
        <v>8310</v>
      </c>
      <c r="H828" t="str">
        <f>VLOOKUP(Table_Query_from_Meridian_v32[[#This Row],[COUNTRY_CODE_OF_ORIGIN]],Sheet2!A:C,3,FALSE)</f>
        <v xml:space="preserve">Great Britain (United Kingdom) </v>
      </c>
    </row>
    <row r="829" spans="1:8" x14ac:dyDescent="0.25">
      <c r="A829" t="s">
        <v>2364</v>
      </c>
      <c r="B829" t="s">
        <v>2365</v>
      </c>
      <c r="C829" t="s">
        <v>2366</v>
      </c>
      <c r="D829">
        <v>2.4</v>
      </c>
      <c r="E829" t="s">
        <v>6</v>
      </c>
      <c r="F829" t="s">
        <v>8388</v>
      </c>
      <c r="G829" t="s">
        <v>8310</v>
      </c>
      <c r="H829" t="str">
        <f>VLOOKUP(Table_Query_from_Meridian_v32[[#This Row],[COUNTRY_CODE_OF_ORIGIN]],Sheet2!A:C,3,FALSE)</f>
        <v xml:space="preserve">Great Britain (United Kingdom) </v>
      </c>
    </row>
    <row r="830" spans="1:8" x14ac:dyDescent="0.25">
      <c r="A830" t="s">
        <v>2367</v>
      </c>
      <c r="B830" t="s">
        <v>2368</v>
      </c>
      <c r="C830" t="s">
        <v>5</v>
      </c>
      <c r="D830">
        <v>0</v>
      </c>
      <c r="E830" t="s">
        <v>6</v>
      </c>
      <c r="F830" t="s">
        <v>8388</v>
      </c>
      <c r="G830" t="s">
        <v>8310</v>
      </c>
      <c r="H830" t="str">
        <f>VLOOKUP(Table_Query_from_Meridian_v32[[#This Row],[COUNTRY_CODE_OF_ORIGIN]],Sheet2!A:C,3,FALSE)</f>
        <v xml:space="preserve">Great Britain (United Kingdom) </v>
      </c>
    </row>
    <row r="831" spans="1:8" x14ac:dyDescent="0.25">
      <c r="A831" t="s">
        <v>2369</v>
      </c>
      <c r="B831" t="s">
        <v>2370</v>
      </c>
      <c r="C831" t="s">
        <v>5</v>
      </c>
      <c r="D831">
        <v>0</v>
      </c>
      <c r="E831" t="s">
        <v>6</v>
      </c>
      <c r="F831" t="s">
        <v>8388</v>
      </c>
      <c r="G831" t="s">
        <v>8310</v>
      </c>
      <c r="H831" t="str">
        <f>VLOOKUP(Table_Query_from_Meridian_v32[[#This Row],[COUNTRY_CODE_OF_ORIGIN]],Sheet2!A:C,3,FALSE)</f>
        <v xml:space="preserve">Great Britain (United Kingdom) </v>
      </c>
    </row>
    <row r="832" spans="1:8" x14ac:dyDescent="0.25">
      <c r="A832" t="s">
        <v>2371</v>
      </c>
      <c r="B832" t="s">
        <v>2372</v>
      </c>
      <c r="C832" t="s">
        <v>5</v>
      </c>
      <c r="D832">
        <v>0</v>
      </c>
      <c r="E832" t="s">
        <v>6</v>
      </c>
      <c r="F832" t="s">
        <v>8388</v>
      </c>
      <c r="G832" t="s">
        <v>8310</v>
      </c>
      <c r="H832" t="str">
        <f>VLOOKUP(Table_Query_from_Meridian_v32[[#This Row],[COUNTRY_CODE_OF_ORIGIN]],Sheet2!A:C,3,FALSE)</f>
        <v xml:space="preserve">Great Britain (United Kingdom) </v>
      </c>
    </row>
    <row r="833" spans="1:8" x14ac:dyDescent="0.25">
      <c r="A833" t="s">
        <v>2373</v>
      </c>
      <c r="B833" t="s">
        <v>2374</v>
      </c>
      <c r="C833" t="s">
        <v>5</v>
      </c>
      <c r="D833">
        <v>0</v>
      </c>
      <c r="E833" t="s">
        <v>6</v>
      </c>
      <c r="F833" t="s">
        <v>8388</v>
      </c>
      <c r="G833" t="s">
        <v>8310</v>
      </c>
      <c r="H833" t="str">
        <f>VLOOKUP(Table_Query_from_Meridian_v32[[#This Row],[COUNTRY_CODE_OF_ORIGIN]],Sheet2!A:C,3,FALSE)</f>
        <v xml:space="preserve">Great Britain (United Kingdom) </v>
      </c>
    </row>
    <row r="834" spans="1:8" x14ac:dyDescent="0.25">
      <c r="A834" t="s">
        <v>2375</v>
      </c>
      <c r="B834" t="s">
        <v>2376</v>
      </c>
      <c r="C834" t="s">
        <v>2377</v>
      </c>
      <c r="D834">
        <v>3</v>
      </c>
      <c r="E834" t="s">
        <v>6</v>
      </c>
      <c r="F834" t="s">
        <v>8388</v>
      </c>
      <c r="G834" t="s">
        <v>8310</v>
      </c>
      <c r="H834" t="str">
        <f>VLOOKUP(Table_Query_from_Meridian_v32[[#This Row],[COUNTRY_CODE_OF_ORIGIN]],Sheet2!A:C,3,FALSE)</f>
        <v xml:space="preserve">Great Britain (United Kingdom) </v>
      </c>
    </row>
    <row r="835" spans="1:8" x14ac:dyDescent="0.25">
      <c r="A835" t="s">
        <v>2378</v>
      </c>
      <c r="B835" t="s">
        <v>2379</v>
      </c>
      <c r="C835" t="s">
        <v>2380</v>
      </c>
      <c r="D835">
        <v>5</v>
      </c>
      <c r="E835" t="s">
        <v>6</v>
      </c>
      <c r="F835" t="s">
        <v>8388</v>
      </c>
      <c r="G835" t="s">
        <v>8310</v>
      </c>
      <c r="H835" t="str">
        <f>VLOOKUP(Table_Query_from_Meridian_v32[[#This Row],[COUNTRY_CODE_OF_ORIGIN]],Sheet2!A:C,3,FALSE)</f>
        <v xml:space="preserve">Great Britain (United Kingdom) </v>
      </c>
    </row>
    <row r="836" spans="1:8" x14ac:dyDescent="0.25">
      <c r="A836" t="s">
        <v>2381</v>
      </c>
      <c r="B836" t="s">
        <v>2382</v>
      </c>
      <c r="C836" t="s">
        <v>2383</v>
      </c>
      <c r="D836">
        <v>0.57999999999999996</v>
      </c>
      <c r="E836" t="s">
        <v>6</v>
      </c>
      <c r="F836" t="s">
        <v>8401</v>
      </c>
      <c r="G836" t="s">
        <v>8310</v>
      </c>
      <c r="H836" t="str">
        <f>VLOOKUP(Table_Query_from_Meridian_v32[[#This Row],[COUNTRY_CODE_OF_ORIGIN]],Sheet2!A:C,3,FALSE)</f>
        <v xml:space="preserve">Great Britain (United Kingdom) </v>
      </c>
    </row>
    <row r="837" spans="1:8" x14ac:dyDescent="0.25">
      <c r="A837" t="s">
        <v>2384</v>
      </c>
      <c r="B837" t="s">
        <v>2385</v>
      </c>
      <c r="C837" t="s">
        <v>2386</v>
      </c>
      <c r="D837">
        <v>0.46</v>
      </c>
      <c r="E837" t="s">
        <v>6</v>
      </c>
      <c r="F837" t="s">
        <v>8388</v>
      </c>
      <c r="G837" t="s">
        <v>8310</v>
      </c>
      <c r="H837" t="str">
        <f>VLOOKUP(Table_Query_from_Meridian_v32[[#This Row],[COUNTRY_CODE_OF_ORIGIN]],Sheet2!A:C,3,FALSE)</f>
        <v xml:space="preserve">Great Britain (United Kingdom) </v>
      </c>
    </row>
    <row r="838" spans="1:8" x14ac:dyDescent="0.25">
      <c r="A838" t="s">
        <v>2387</v>
      </c>
      <c r="B838" t="s">
        <v>2388</v>
      </c>
      <c r="C838" t="s">
        <v>2389</v>
      </c>
      <c r="D838">
        <v>0.52</v>
      </c>
      <c r="E838" t="s">
        <v>6</v>
      </c>
      <c r="F838" t="s">
        <v>8388</v>
      </c>
      <c r="G838" t="s">
        <v>8310</v>
      </c>
      <c r="H838" t="str">
        <f>VLOOKUP(Table_Query_from_Meridian_v32[[#This Row],[COUNTRY_CODE_OF_ORIGIN]],Sheet2!A:C,3,FALSE)</f>
        <v xml:space="preserve">Great Britain (United Kingdom) </v>
      </c>
    </row>
    <row r="839" spans="1:8" x14ac:dyDescent="0.25">
      <c r="A839" t="s">
        <v>2390</v>
      </c>
      <c r="B839" t="s">
        <v>2391</v>
      </c>
      <c r="C839" t="s">
        <v>2392</v>
      </c>
      <c r="D839">
        <v>1.6</v>
      </c>
      <c r="E839" t="s">
        <v>6</v>
      </c>
      <c r="F839" t="s">
        <v>8402</v>
      </c>
      <c r="G839" t="s">
        <v>8310</v>
      </c>
      <c r="H839" t="str">
        <f>VLOOKUP(Table_Query_from_Meridian_v32[[#This Row],[COUNTRY_CODE_OF_ORIGIN]],Sheet2!A:C,3,FALSE)</f>
        <v xml:space="preserve">Great Britain (United Kingdom) </v>
      </c>
    </row>
    <row r="840" spans="1:8" x14ac:dyDescent="0.25">
      <c r="A840" t="s">
        <v>2393</v>
      </c>
      <c r="B840" t="s">
        <v>2394</v>
      </c>
      <c r="C840" t="s">
        <v>5</v>
      </c>
      <c r="D840">
        <v>0</v>
      </c>
      <c r="E840" t="s">
        <v>6</v>
      </c>
      <c r="F840" t="s">
        <v>8402</v>
      </c>
      <c r="G840" t="s">
        <v>8310</v>
      </c>
      <c r="H840" t="str">
        <f>VLOOKUP(Table_Query_from_Meridian_v32[[#This Row],[COUNTRY_CODE_OF_ORIGIN]],Sheet2!A:C,3,FALSE)</f>
        <v xml:space="preserve">Great Britain (United Kingdom) </v>
      </c>
    </row>
    <row r="841" spans="1:8" x14ac:dyDescent="0.25">
      <c r="A841" t="s">
        <v>2395</v>
      </c>
      <c r="B841" t="s">
        <v>2396</v>
      </c>
      <c r="C841" t="s">
        <v>5</v>
      </c>
      <c r="D841">
        <v>0</v>
      </c>
      <c r="E841" t="s">
        <v>6</v>
      </c>
      <c r="F841" t="s">
        <v>8402</v>
      </c>
      <c r="G841" t="s">
        <v>8310</v>
      </c>
      <c r="H841" t="str">
        <f>VLOOKUP(Table_Query_from_Meridian_v32[[#This Row],[COUNTRY_CODE_OF_ORIGIN]],Sheet2!A:C,3,FALSE)</f>
        <v xml:space="preserve">Great Britain (United Kingdom) </v>
      </c>
    </row>
    <row r="842" spans="1:8" x14ac:dyDescent="0.25">
      <c r="A842" t="s">
        <v>2397</v>
      </c>
      <c r="B842" t="s">
        <v>2398</v>
      </c>
      <c r="C842" t="s">
        <v>2399</v>
      </c>
      <c r="D842">
        <v>0.21</v>
      </c>
      <c r="E842" t="s">
        <v>6</v>
      </c>
      <c r="F842" t="s">
        <v>8402</v>
      </c>
      <c r="G842" t="s">
        <v>8310</v>
      </c>
      <c r="H842" t="str">
        <f>VLOOKUP(Table_Query_from_Meridian_v32[[#This Row],[COUNTRY_CODE_OF_ORIGIN]],Sheet2!A:C,3,FALSE)</f>
        <v xml:space="preserve">Great Britain (United Kingdom) </v>
      </c>
    </row>
    <row r="843" spans="1:8" x14ac:dyDescent="0.25">
      <c r="A843" t="s">
        <v>2400</v>
      </c>
      <c r="B843" t="s">
        <v>2401</v>
      </c>
      <c r="C843" t="s">
        <v>5</v>
      </c>
      <c r="D843">
        <v>0</v>
      </c>
      <c r="E843" t="s">
        <v>6</v>
      </c>
      <c r="F843" t="s">
        <v>8402</v>
      </c>
      <c r="G843" t="s">
        <v>8310</v>
      </c>
      <c r="H843" t="str">
        <f>VLOOKUP(Table_Query_from_Meridian_v32[[#This Row],[COUNTRY_CODE_OF_ORIGIN]],Sheet2!A:C,3,FALSE)</f>
        <v xml:space="preserve">Great Britain (United Kingdom) </v>
      </c>
    </row>
    <row r="844" spans="1:8" x14ac:dyDescent="0.25">
      <c r="A844" t="s">
        <v>2402</v>
      </c>
      <c r="B844" t="s">
        <v>2403</v>
      </c>
      <c r="C844" t="s">
        <v>2404</v>
      </c>
      <c r="D844">
        <v>0.16</v>
      </c>
      <c r="E844" t="s">
        <v>6</v>
      </c>
      <c r="F844" t="s">
        <v>8402</v>
      </c>
      <c r="G844" t="s">
        <v>8310</v>
      </c>
      <c r="H844" t="str">
        <f>VLOOKUP(Table_Query_from_Meridian_v32[[#This Row],[COUNTRY_CODE_OF_ORIGIN]],Sheet2!A:C,3,FALSE)</f>
        <v xml:space="preserve">Great Britain (United Kingdom) </v>
      </c>
    </row>
    <row r="845" spans="1:8" x14ac:dyDescent="0.25">
      <c r="A845" t="s">
        <v>2405</v>
      </c>
      <c r="B845" t="s">
        <v>2406</v>
      </c>
      <c r="C845" t="s">
        <v>2392</v>
      </c>
      <c r="D845">
        <v>2.1</v>
      </c>
      <c r="E845" t="s">
        <v>6</v>
      </c>
      <c r="F845" t="s">
        <v>8402</v>
      </c>
      <c r="G845" t="s">
        <v>8310</v>
      </c>
      <c r="H845" t="str">
        <f>VLOOKUP(Table_Query_from_Meridian_v32[[#This Row],[COUNTRY_CODE_OF_ORIGIN]],Sheet2!A:C,3,FALSE)</f>
        <v xml:space="preserve">Great Britain (United Kingdom) </v>
      </c>
    </row>
    <row r="846" spans="1:8" x14ac:dyDescent="0.25">
      <c r="A846" t="s">
        <v>2407</v>
      </c>
      <c r="B846" t="s">
        <v>2408</v>
      </c>
      <c r="C846" t="s">
        <v>2409</v>
      </c>
      <c r="D846">
        <v>0</v>
      </c>
      <c r="E846" t="s">
        <v>6</v>
      </c>
      <c r="F846" t="s">
        <v>8402</v>
      </c>
      <c r="G846" t="s">
        <v>8310</v>
      </c>
      <c r="H846" t="str">
        <f>VLOOKUP(Table_Query_from_Meridian_v32[[#This Row],[COUNTRY_CODE_OF_ORIGIN]],Sheet2!A:C,3,FALSE)</f>
        <v xml:space="preserve">Great Britain (United Kingdom) </v>
      </c>
    </row>
    <row r="847" spans="1:8" x14ac:dyDescent="0.25">
      <c r="A847" t="s">
        <v>2410</v>
      </c>
      <c r="B847" t="s">
        <v>2411</v>
      </c>
      <c r="C847" t="s">
        <v>5</v>
      </c>
      <c r="D847">
        <v>0</v>
      </c>
      <c r="E847" t="s">
        <v>6</v>
      </c>
      <c r="F847" t="s">
        <v>8402</v>
      </c>
      <c r="G847" t="s">
        <v>8310</v>
      </c>
      <c r="H847" t="str">
        <f>VLOOKUP(Table_Query_from_Meridian_v32[[#This Row],[COUNTRY_CODE_OF_ORIGIN]],Sheet2!A:C,3,FALSE)</f>
        <v xml:space="preserve">Great Britain (United Kingdom) </v>
      </c>
    </row>
    <row r="848" spans="1:8" x14ac:dyDescent="0.25">
      <c r="A848" t="s">
        <v>2412</v>
      </c>
      <c r="B848" t="s">
        <v>2413</v>
      </c>
      <c r="C848" t="s">
        <v>2414</v>
      </c>
      <c r="D848">
        <v>1.9</v>
      </c>
      <c r="E848" t="s">
        <v>6</v>
      </c>
      <c r="F848" t="s">
        <v>8402</v>
      </c>
      <c r="G848" t="s">
        <v>8310</v>
      </c>
      <c r="H848" t="str">
        <f>VLOOKUP(Table_Query_from_Meridian_v32[[#This Row],[COUNTRY_CODE_OF_ORIGIN]],Sheet2!A:C,3,FALSE)</f>
        <v xml:space="preserve">Great Britain (United Kingdom) </v>
      </c>
    </row>
    <row r="849" spans="1:8" x14ac:dyDescent="0.25">
      <c r="A849" t="s">
        <v>2415</v>
      </c>
      <c r="B849" t="s">
        <v>2416</v>
      </c>
      <c r="C849" t="s">
        <v>5</v>
      </c>
      <c r="D849">
        <v>0</v>
      </c>
      <c r="E849" t="s">
        <v>6</v>
      </c>
      <c r="F849" t="s">
        <v>8402</v>
      </c>
      <c r="G849" t="s">
        <v>8310</v>
      </c>
      <c r="H849" t="str">
        <f>VLOOKUP(Table_Query_from_Meridian_v32[[#This Row],[COUNTRY_CODE_OF_ORIGIN]],Sheet2!A:C,3,FALSE)</f>
        <v xml:space="preserve">Great Britain (United Kingdom) </v>
      </c>
    </row>
    <row r="850" spans="1:8" x14ac:dyDescent="0.25">
      <c r="A850" t="s">
        <v>2417</v>
      </c>
      <c r="B850" t="s">
        <v>2418</v>
      </c>
      <c r="C850" t="s">
        <v>5</v>
      </c>
      <c r="D850">
        <v>0</v>
      </c>
      <c r="E850" t="s">
        <v>6</v>
      </c>
      <c r="F850" t="s">
        <v>8402</v>
      </c>
      <c r="G850" t="s">
        <v>8310</v>
      </c>
      <c r="H850" t="str">
        <f>VLOOKUP(Table_Query_from_Meridian_v32[[#This Row],[COUNTRY_CODE_OF_ORIGIN]],Sheet2!A:C,3,FALSE)</f>
        <v xml:space="preserve">Great Britain (United Kingdom) </v>
      </c>
    </row>
    <row r="851" spans="1:8" x14ac:dyDescent="0.25">
      <c r="A851" t="s">
        <v>2419</v>
      </c>
      <c r="B851" t="s">
        <v>2420</v>
      </c>
      <c r="C851" t="s">
        <v>5</v>
      </c>
      <c r="D851">
        <v>0</v>
      </c>
      <c r="E851" t="s">
        <v>6</v>
      </c>
      <c r="F851" t="s">
        <v>8402</v>
      </c>
      <c r="G851" t="s">
        <v>8310</v>
      </c>
      <c r="H851" t="str">
        <f>VLOOKUP(Table_Query_from_Meridian_v32[[#This Row],[COUNTRY_CODE_OF_ORIGIN]],Sheet2!A:C,3,FALSE)</f>
        <v xml:space="preserve">Great Britain (United Kingdom) </v>
      </c>
    </row>
    <row r="852" spans="1:8" x14ac:dyDescent="0.25">
      <c r="A852" t="s">
        <v>2421</v>
      </c>
      <c r="B852" t="s">
        <v>2422</v>
      </c>
      <c r="C852" t="s">
        <v>5</v>
      </c>
      <c r="D852">
        <v>0</v>
      </c>
      <c r="E852" t="s">
        <v>6</v>
      </c>
      <c r="F852" t="s">
        <v>8402</v>
      </c>
      <c r="G852" t="s">
        <v>8310</v>
      </c>
      <c r="H852" t="str">
        <f>VLOOKUP(Table_Query_from_Meridian_v32[[#This Row],[COUNTRY_CODE_OF_ORIGIN]],Sheet2!A:C,3,FALSE)</f>
        <v xml:space="preserve">Great Britain (United Kingdom) </v>
      </c>
    </row>
    <row r="853" spans="1:8" x14ac:dyDescent="0.25">
      <c r="A853" t="s">
        <v>2423</v>
      </c>
      <c r="B853" t="s">
        <v>2424</v>
      </c>
      <c r="C853" t="s">
        <v>5</v>
      </c>
      <c r="D853">
        <v>0</v>
      </c>
      <c r="E853" t="s">
        <v>6</v>
      </c>
      <c r="F853" t="s">
        <v>8402</v>
      </c>
      <c r="G853" t="s">
        <v>8310</v>
      </c>
      <c r="H853" t="str">
        <f>VLOOKUP(Table_Query_from_Meridian_v32[[#This Row],[COUNTRY_CODE_OF_ORIGIN]],Sheet2!A:C,3,FALSE)</f>
        <v xml:space="preserve">Great Britain (United Kingdom) </v>
      </c>
    </row>
    <row r="854" spans="1:8" x14ac:dyDescent="0.25">
      <c r="A854" t="s">
        <v>2425</v>
      </c>
      <c r="B854" t="s">
        <v>2426</v>
      </c>
      <c r="C854" t="s">
        <v>5</v>
      </c>
      <c r="D854">
        <v>0</v>
      </c>
      <c r="E854" t="s">
        <v>6</v>
      </c>
      <c r="F854" t="s">
        <v>8402</v>
      </c>
      <c r="G854" t="s">
        <v>8310</v>
      </c>
      <c r="H854" t="str">
        <f>VLOOKUP(Table_Query_from_Meridian_v32[[#This Row],[COUNTRY_CODE_OF_ORIGIN]],Sheet2!A:C,3,FALSE)</f>
        <v xml:space="preserve">Great Britain (United Kingdom) </v>
      </c>
    </row>
    <row r="855" spans="1:8" x14ac:dyDescent="0.25">
      <c r="A855" t="s">
        <v>2427</v>
      </c>
      <c r="B855" t="s">
        <v>2428</v>
      </c>
      <c r="C855" t="s">
        <v>2429</v>
      </c>
      <c r="D855">
        <v>0.35</v>
      </c>
      <c r="E855" t="s">
        <v>6</v>
      </c>
      <c r="F855" t="s">
        <v>8401</v>
      </c>
      <c r="G855" t="s">
        <v>8310</v>
      </c>
      <c r="H855" t="str">
        <f>VLOOKUP(Table_Query_from_Meridian_v32[[#This Row],[COUNTRY_CODE_OF_ORIGIN]],Sheet2!A:C,3,FALSE)</f>
        <v xml:space="preserve">Great Britain (United Kingdom) </v>
      </c>
    </row>
    <row r="856" spans="1:8" x14ac:dyDescent="0.25">
      <c r="A856" t="s">
        <v>2430</v>
      </c>
      <c r="B856" t="s">
        <v>2431</v>
      </c>
      <c r="C856" t="s">
        <v>2432</v>
      </c>
      <c r="D856">
        <v>0</v>
      </c>
      <c r="E856" t="s">
        <v>6</v>
      </c>
      <c r="F856" t="s">
        <v>8401</v>
      </c>
      <c r="G856" t="s">
        <v>8310</v>
      </c>
      <c r="H856" t="str">
        <f>VLOOKUP(Table_Query_from_Meridian_v32[[#This Row],[COUNTRY_CODE_OF_ORIGIN]],Sheet2!A:C,3,FALSE)</f>
        <v xml:space="preserve">Great Britain (United Kingdom) </v>
      </c>
    </row>
    <row r="857" spans="1:8" x14ac:dyDescent="0.25">
      <c r="A857" t="s">
        <v>2433</v>
      </c>
      <c r="B857" t="s">
        <v>2434</v>
      </c>
      <c r="C857" t="s">
        <v>29</v>
      </c>
      <c r="D857">
        <v>0.39</v>
      </c>
      <c r="E857" t="s">
        <v>6</v>
      </c>
      <c r="F857" t="s">
        <v>8388</v>
      </c>
      <c r="G857" t="s">
        <v>8310</v>
      </c>
      <c r="H857" t="str">
        <f>VLOOKUP(Table_Query_from_Meridian_v32[[#This Row],[COUNTRY_CODE_OF_ORIGIN]],Sheet2!A:C,3,FALSE)</f>
        <v xml:space="preserve">Great Britain (United Kingdom) </v>
      </c>
    </row>
    <row r="858" spans="1:8" x14ac:dyDescent="0.25">
      <c r="A858" t="s">
        <v>2435</v>
      </c>
      <c r="B858" t="s">
        <v>2436</v>
      </c>
      <c r="C858" t="s">
        <v>2437</v>
      </c>
      <c r="D858">
        <v>1.61</v>
      </c>
      <c r="E858" t="s">
        <v>6</v>
      </c>
      <c r="F858" t="s">
        <v>8401</v>
      </c>
      <c r="G858" t="s">
        <v>8310</v>
      </c>
      <c r="H858" t="str">
        <f>VLOOKUP(Table_Query_from_Meridian_v32[[#This Row],[COUNTRY_CODE_OF_ORIGIN]],Sheet2!A:C,3,FALSE)</f>
        <v xml:space="preserve">Great Britain (United Kingdom) </v>
      </c>
    </row>
    <row r="859" spans="1:8" x14ac:dyDescent="0.25">
      <c r="A859" t="s">
        <v>2438</v>
      </c>
      <c r="B859" t="s">
        <v>2439</v>
      </c>
      <c r="C859" t="s">
        <v>29</v>
      </c>
      <c r="D859">
        <v>1</v>
      </c>
      <c r="E859" t="s">
        <v>6</v>
      </c>
      <c r="F859" t="s">
        <v>8401</v>
      </c>
      <c r="G859" t="s">
        <v>8310</v>
      </c>
      <c r="H859" t="str">
        <f>VLOOKUP(Table_Query_from_Meridian_v32[[#This Row],[COUNTRY_CODE_OF_ORIGIN]],Sheet2!A:C,3,FALSE)</f>
        <v xml:space="preserve">Great Britain (United Kingdom) </v>
      </c>
    </row>
    <row r="860" spans="1:8" x14ac:dyDescent="0.25">
      <c r="A860" t="s">
        <v>2440</v>
      </c>
      <c r="B860" t="s">
        <v>2441</v>
      </c>
      <c r="C860" t="s">
        <v>2437</v>
      </c>
      <c r="D860">
        <v>2</v>
      </c>
      <c r="E860" t="s">
        <v>6</v>
      </c>
      <c r="F860" t="s">
        <v>8401</v>
      </c>
      <c r="G860" t="s">
        <v>8310</v>
      </c>
      <c r="H860" t="str">
        <f>VLOOKUP(Table_Query_from_Meridian_v32[[#This Row],[COUNTRY_CODE_OF_ORIGIN]],Sheet2!A:C,3,FALSE)</f>
        <v xml:space="preserve">Great Britain (United Kingdom) </v>
      </c>
    </row>
    <row r="861" spans="1:8" x14ac:dyDescent="0.25">
      <c r="A861" t="s">
        <v>2442</v>
      </c>
      <c r="B861" t="s">
        <v>2443</v>
      </c>
      <c r="C861" t="s">
        <v>2444</v>
      </c>
      <c r="D861">
        <v>0</v>
      </c>
      <c r="E861" t="s">
        <v>6</v>
      </c>
      <c r="F861" t="s">
        <v>8401</v>
      </c>
      <c r="G861" t="s">
        <v>8310</v>
      </c>
      <c r="H861" t="str">
        <f>VLOOKUP(Table_Query_from_Meridian_v32[[#This Row],[COUNTRY_CODE_OF_ORIGIN]],Sheet2!A:C,3,FALSE)</f>
        <v xml:space="preserve">Great Britain (United Kingdom) </v>
      </c>
    </row>
    <row r="862" spans="1:8" x14ac:dyDescent="0.25">
      <c r="A862" t="s">
        <v>2445</v>
      </c>
      <c r="B862" t="s">
        <v>2446</v>
      </c>
      <c r="C862" t="s">
        <v>5</v>
      </c>
      <c r="D862">
        <v>0.91</v>
      </c>
      <c r="E862" t="s">
        <v>6</v>
      </c>
      <c r="F862" t="s">
        <v>8401</v>
      </c>
      <c r="G862" t="s">
        <v>8310</v>
      </c>
      <c r="H862" t="str">
        <f>VLOOKUP(Table_Query_from_Meridian_v32[[#This Row],[COUNTRY_CODE_OF_ORIGIN]],Sheet2!A:C,3,FALSE)</f>
        <v xml:space="preserve">Great Britain (United Kingdom) </v>
      </c>
    </row>
    <row r="863" spans="1:8" x14ac:dyDescent="0.25">
      <c r="A863" t="s">
        <v>2447</v>
      </c>
      <c r="B863" t="s">
        <v>2448</v>
      </c>
      <c r="C863" t="s">
        <v>5</v>
      </c>
      <c r="D863">
        <v>0</v>
      </c>
      <c r="E863" t="s">
        <v>6</v>
      </c>
      <c r="F863" t="s">
        <v>8401</v>
      </c>
      <c r="G863" t="s">
        <v>8310</v>
      </c>
      <c r="H863" t="str">
        <f>VLOOKUP(Table_Query_from_Meridian_v32[[#This Row],[COUNTRY_CODE_OF_ORIGIN]],Sheet2!A:C,3,FALSE)</f>
        <v xml:space="preserve">Great Britain (United Kingdom) </v>
      </c>
    </row>
    <row r="864" spans="1:8" x14ac:dyDescent="0.25">
      <c r="A864" t="s">
        <v>2449</v>
      </c>
      <c r="B864" t="s">
        <v>2450</v>
      </c>
      <c r="C864" t="s">
        <v>5</v>
      </c>
      <c r="D864">
        <v>0</v>
      </c>
      <c r="E864" t="s">
        <v>6</v>
      </c>
      <c r="F864" t="s">
        <v>8401</v>
      </c>
      <c r="G864" t="s">
        <v>8310</v>
      </c>
      <c r="H864" t="str">
        <f>VLOOKUP(Table_Query_from_Meridian_v32[[#This Row],[COUNTRY_CODE_OF_ORIGIN]],Sheet2!A:C,3,FALSE)</f>
        <v xml:space="preserve">Great Britain (United Kingdom) </v>
      </c>
    </row>
    <row r="865" spans="1:8" x14ac:dyDescent="0.25">
      <c r="A865" t="s">
        <v>2451</v>
      </c>
      <c r="B865" t="s">
        <v>2452</v>
      </c>
      <c r="C865" t="s">
        <v>29</v>
      </c>
      <c r="D865">
        <v>0.16</v>
      </c>
      <c r="E865" t="s">
        <v>13</v>
      </c>
      <c r="F865" t="s">
        <v>8401</v>
      </c>
      <c r="G865" t="s">
        <v>8310</v>
      </c>
      <c r="H865" t="str">
        <f>VLOOKUP(Table_Query_from_Meridian_v32[[#This Row],[COUNTRY_CODE_OF_ORIGIN]],Sheet2!A:C,3,FALSE)</f>
        <v xml:space="preserve">China </v>
      </c>
    </row>
    <row r="866" spans="1:8" x14ac:dyDescent="0.25">
      <c r="A866" t="s">
        <v>2453</v>
      </c>
      <c r="B866" t="s">
        <v>2454</v>
      </c>
      <c r="C866" t="s">
        <v>5</v>
      </c>
      <c r="D866">
        <v>0</v>
      </c>
      <c r="E866" t="s">
        <v>6</v>
      </c>
      <c r="F866" t="s">
        <v>8401</v>
      </c>
      <c r="G866" t="s">
        <v>8310</v>
      </c>
      <c r="H866" t="str">
        <f>VLOOKUP(Table_Query_from_Meridian_v32[[#This Row],[COUNTRY_CODE_OF_ORIGIN]],Sheet2!A:C,3,FALSE)</f>
        <v xml:space="preserve">Great Britain (United Kingdom) </v>
      </c>
    </row>
    <row r="867" spans="1:8" x14ac:dyDescent="0.25">
      <c r="A867" t="s">
        <v>2455</v>
      </c>
      <c r="B867" t="s">
        <v>2456</v>
      </c>
      <c r="C867" t="s">
        <v>2457</v>
      </c>
      <c r="D867">
        <v>0.38</v>
      </c>
      <c r="E867" t="s">
        <v>6</v>
      </c>
      <c r="F867" t="s">
        <v>8401</v>
      </c>
      <c r="G867" t="s">
        <v>8310</v>
      </c>
      <c r="H867" t="str">
        <f>VLOOKUP(Table_Query_from_Meridian_v32[[#This Row],[COUNTRY_CODE_OF_ORIGIN]],Sheet2!A:C,3,FALSE)</f>
        <v xml:space="preserve">Great Britain (United Kingdom) </v>
      </c>
    </row>
    <row r="868" spans="1:8" x14ac:dyDescent="0.25">
      <c r="A868" t="s">
        <v>2458</v>
      </c>
      <c r="B868" t="s">
        <v>2459</v>
      </c>
      <c r="C868" t="s">
        <v>29</v>
      </c>
      <c r="D868">
        <v>0.27</v>
      </c>
      <c r="E868" t="s">
        <v>6</v>
      </c>
      <c r="F868" t="s">
        <v>8401</v>
      </c>
      <c r="G868" t="s">
        <v>8310</v>
      </c>
      <c r="H868" t="str">
        <f>VLOOKUP(Table_Query_from_Meridian_v32[[#This Row],[COUNTRY_CODE_OF_ORIGIN]],Sheet2!A:C,3,FALSE)</f>
        <v xml:space="preserve">Great Britain (United Kingdom) </v>
      </c>
    </row>
    <row r="869" spans="1:8" x14ac:dyDescent="0.25">
      <c r="A869" t="s">
        <v>2460</v>
      </c>
      <c r="B869" t="s">
        <v>2461</v>
      </c>
      <c r="C869" t="s">
        <v>5</v>
      </c>
      <c r="D869">
        <v>0</v>
      </c>
      <c r="E869" t="s">
        <v>6</v>
      </c>
      <c r="F869" t="s">
        <v>8401</v>
      </c>
      <c r="G869" t="s">
        <v>8310</v>
      </c>
      <c r="H869" t="str">
        <f>VLOOKUP(Table_Query_from_Meridian_v32[[#This Row],[COUNTRY_CODE_OF_ORIGIN]],Sheet2!A:C,3,FALSE)</f>
        <v xml:space="preserve">Great Britain (United Kingdom) </v>
      </c>
    </row>
    <row r="870" spans="1:8" x14ac:dyDescent="0.25">
      <c r="A870" t="s">
        <v>2462</v>
      </c>
      <c r="B870" t="s">
        <v>2463</v>
      </c>
      <c r="C870" t="s">
        <v>5</v>
      </c>
      <c r="D870">
        <v>0</v>
      </c>
      <c r="E870" t="s">
        <v>6</v>
      </c>
      <c r="F870" t="s">
        <v>8401</v>
      </c>
      <c r="G870" t="s">
        <v>8310</v>
      </c>
      <c r="H870" t="str">
        <f>VLOOKUP(Table_Query_from_Meridian_v32[[#This Row],[COUNTRY_CODE_OF_ORIGIN]],Sheet2!A:C,3,FALSE)</f>
        <v xml:space="preserve">Great Britain (United Kingdom) </v>
      </c>
    </row>
    <row r="871" spans="1:8" x14ac:dyDescent="0.25">
      <c r="A871" t="s">
        <v>2464</v>
      </c>
      <c r="B871" t="s">
        <v>2465</v>
      </c>
      <c r="C871" t="s">
        <v>5</v>
      </c>
      <c r="D871">
        <v>0</v>
      </c>
      <c r="E871" t="s">
        <v>6</v>
      </c>
      <c r="F871" t="s">
        <v>8401</v>
      </c>
      <c r="G871" t="s">
        <v>8310</v>
      </c>
      <c r="H871" t="str">
        <f>VLOOKUP(Table_Query_from_Meridian_v32[[#This Row],[COUNTRY_CODE_OF_ORIGIN]],Sheet2!A:C,3,FALSE)</f>
        <v xml:space="preserve">Great Britain (United Kingdom) </v>
      </c>
    </row>
    <row r="872" spans="1:8" x14ac:dyDescent="0.25">
      <c r="A872" t="s">
        <v>2466</v>
      </c>
      <c r="B872" t="s">
        <v>2467</v>
      </c>
      <c r="C872" t="s">
        <v>2468</v>
      </c>
      <c r="D872">
        <v>0.08</v>
      </c>
      <c r="E872" t="s">
        <v>6</v>
      </c>
      <c r="F872" t="s">
        <v>8401</v>
      </c>
      <c r="G872" t="s">
        <v>8310</v>
      </c>
      <c r="H872" t="str">
        <f>VLOOKUP(Table_Query_from_Meridian_v32[[#This Row],[COUNTRY_CODE_OF_ORIGIN]],Sheet2!A:C,3,FALSE)</f>
        <v xml:space="preserve">Great Britain (United Kingdom) </v>
      </c>
    </row>
    <row r="873" spans="1:8" x14ac:dyDescent="0.25">
      <c r="A873" t="s">
        <v>2469</v>
      </c>
      <c r="B873" t="s">
        <v>2470</v>
      </c>
      <c r="C873" t="s">
        <v>5</v>
      </c>
      <c r="D873">
        <v>0.22</v>
      </c>
      <c r="E873" t="s">
        <v>6</v>
      </c>
      <c r="F873" t="s">
        <v>8403</v>
      </c>
      <c r="G873" t="s">
        <v>8310</v>
      </c>
      <c r="H873" t="str">
        <f>VLOOKUP(Table_Query_from_Meridian_v32[[#This Row],[COUNTRY_CODE_OF_ORIGIN]],Sheet2!A:C,3,FALSE)</f>
        <v xml:space="preserve">Great Britain (United Kingdom) </v>
      </c>
    </row>
    <row r="874" spans="1:8" x14ac:dyDescent="0.25">
      <c r="A874" t="s">
        <v>2471</v>
      </c>
      <c r="B874" t="s">
        <v>2472</v>
      </c>
      <c r="C874" t="s">
        <v>5</v>
      </c>
      <c r="D874">
        <v>0.27</v>
      </c>
      <c r="E874" t="s">
        <v>6</v>
      </c>
      <c r="F874" t="s">
        <v>8403</v>
      </c>
      <c r="G874" t="s">
        <v>8310</v>
      </c>
      <c r="H874" t="str">
        <f>VLOOKUP(Table_Query_from_Meridian_v32[[#This Row],[COUNTRY_CODE_OF_ORIGIN]],Sheet2!A:C,3,FALSE)</f>
        <v xml:space="preserve">Great Britain (United Kingdom) </v>
      </c>
    </row>
    <row r="875" spans="1:8" x14ac:dyDescent="0.25">
      <c r="A875" t="s">
        <v>2473</v>
      </c>
      <c r="B875" t="s">
        <v>2474</v>
      </c>
      <c r="C875" t="s">
        <v>29</v>
      </c>
      <c r="D875">
        <v>0.11</v>
      </c>
      <c r="E875" t="s">
        <v>2475</v>
      </c>
      <c r="F875" t="s">
        <v>8404</v>
      </c>
      <c r="G875" t="s">
        <v>5</v>
      </c>
      <c r="H875" t="str">
        <f>VLOOKUP(Table_Query_from_Meridian_v32[[#This Row],[COUNTRY_CODE_OF_ORIGIN]],Sheet2!A:C,3,FALSE)</f>
        <v xml:space="preserve">Greece </v>
      </c>
    </row>
    <row r="876" spans="1:8" x14ac:dyDescent="0.25">
      <c r="A876" t="s">
        <v>2476</v>
      </c>
      <c r="B876" t="s">
        <v>2477</v>
      </c>
      <c r="C876" t="s">
        <v>29</v>
      </c>
      <c r="D876">
        <v>0.11</v>
      </c>
      <c r="E876" t="s">
        <v>2475</v>
      </c>
      <c r="F876" t="s">
        <v>8404</v>
      </c>
      <c r="G876" t="s">
        <v>5</v>
      </c>
      <c r="H876" t="str">
        <f>VLOOKUP(Table_Query_from_Meridian_v32[[#This Row],[COUNTRY_CODE_OF_ORIGIN]],Sheet2!A:C,3,FALSE)</f>
        <v xml:space="preserve">Greece </v>
      </c>
    </row>
    <row r="877" spans="1:8" x14ac:dyDescent="0.25">
      <c r="A877" t="s">
        <v>2478</v>
      </c>
      <c r="B877" t="s">
        <v>2479</v>
      </c>
      <c r="C877" t="s">
        <v>29</v>
      </c>
      <c r="D877">
        <v>0.11</v>
      </c>
      <c r="E877" t="s">
        <v>2475</v>
      </c>
      <c r="F877" t="s">
        <v>8404</v>
      </c>
      <c r="G877" t="s">
        <v>5</v>
      </c>
      <c r="H877" t="str">
        <f>VLOOKUP(Table_Query_from_Meridian_v32[[#This Row],[COUNTRY_CODE_OF_ORIGIN]],Sheet2!A:C,3,FALSE)</f>
        <v xml:space="preserve">Greece </v>
      </c>
    </row>
    <row r="878" spans="1:8" x14ac:dyDescent="0.25">
      <c r="A878" t="s">
        <v>2480</v>
      </c>
      <c r="B878" t="s">
        <v>2481</v>
      </c>
      <c r="C878" t="s">
        <v>29</v>
      </c>
      <c r="D878">
        <v>0.12</v>
      </c>
      <c r="E878" t="s">
        <v>2475</v>
      </c>
      <c r="F878" t="s">
        <v>8404</v>
      </c>
      <c r="G878" t="s">
        <v>5</v>
      </c>
      <c r="H878" t="str">
        <f>VLOOKUP(Table_Query_from_Meridian_v32[[#This Row],[COUNTRY_CODE_OF_ORIGIN]],Sheet2!A:C,3,FALSE)</f>
        <v xml:space="preserve">Greece </v>
      </c>
    </row>
    <row r="879" spans="1:8" x14ac:dyDescent="0.25">
      <c r="A879" t="s">
        <v>2482</v>
      </c>
      <c r="B879" t="s">
        <v>2483</v>
      </c>
      <c r="C879" t="s">
        <v>29</v>
      </c>
      <c r="D879">
        <v>0.12</v>
      </c>
      <c r="E879" t="s">
        <v>2475</v>
      </c>
      <c r="F879" t="s">
        <v>8404</v>
      </c>
      <c r="G879" t="s">
        <v>5</v>
      </c>
      <c r="H879" t="str">
        <f>VLOOKUP(Table_Query_from_Meridian_v32[[#This Row],[COUNTRY_CODE_OF_ORIGIN]],Sheet2!A:C,3,FALSE)</f>
        <v xml:space="preserve">Greece </v>
      </c>
    </row>
    <row r="880" spans="1:8" x14ac:dyDescent="0.25">
      <c r="A880" t="s">
        <v>2484</v>
      </c>
      <c r="B880" t="s">
        <v>2485</v>
      </c>
      <c r="C880" t="s">
        <v>29</v>
      </c>
      <c r="D880">
        <v>0.12</v>
      </c>
      <c r="E880" t="s">
        <v>2475</v>
      </c>
      <c r="F880" t="s">
        <v>8404</v>
      </c>
      <c r="G880" t="s">
        <v>5</v>
      </c>
      <c r="H880" t="str">
        <f>VLOOKUP(Table_Query_from_Meridian_v32[[#This Row],[COUNTRY_CODE_OF_ORIGIN]],Sheet2!A:C,3,FALSE)</f>
        <v xml:space="preserve">Greece </v>
      </c>
    </row>
    <row r="881" spans="1:8" x14ac:dyDescent="0.25">
      <c r="A881" t="s">
        <v>2486</v>
      </c>
      <c r="B881" t="s">
        <v>2487</v>
      </c>
      <c r="C881" t="s">
        <v>29</v>
      </c>
      <c r="D881">
        <v>0.13</v>
      </c>
      <c r="E881" t="s">
        <v>2475</v>
      </c>
      <c r="F881" t="s">
        <v>8404</v>
      </c>
      <c r="G881" t="s">
        <v>5</v>
      </c>
      <c r="H881" t="str">
        <f>VLOOKUP(Table_Query_from_Meridian_v32[[#This Row],[COUNTRY_CODE_OF_ORIGIN]],Sheet2!A:C,3,FALSE)</f>
        <v xml:space="preserve">Greece </v>
      </c>
    </row>
    <row r="882" spans="1:8" x14ac:dyDescent="0.25">
      <c r="A882" t="s">
        <v>2488</v>
      </c>
      <c r="B882" t="s">
        <v>2489</v>
      </c>
      <c r="C882" t="s">
        <v>29</v>
      </c>
      <c r="D882">
        <v>0.13</v>
      </c>
      <c r="E882" t="s">
        <v>2475</v>
      </c>
      <c r="F882" t="s">
        <v>8404</v>
      </c>
      <c r="G882" t="s">
        <v>5</v>
      </c>
      <c r="H882" t="str">
        <f>VLOOKUP(Table_Query_from_Meridian_v32[[#This Row],[COUNTRY_CODE_OF_ORIGIN]],Sheet2!A:C,3,FALSE)</f>
        <v xml:space="preserve">Greece </v>
      </c>
    </row>
    <row r="883" spans="1:8" x14ac:dyDescent="0.25">
      <c r="A883" t="s">
        <v>2490</v>
      </c>
      <c r="B883" t="s">
        <v>2491</v>
      </c>
      <c r="C883" t="s">
        <v>29</v>
      </c>
      <c r="D883">
        <v>0.09</v>
      </c>
      <c r="E883" t="s">
        <v>2475</v>
      </c>
      <c r="F883" t="s">
        <v>8404</v>
      </c>
      <c r="G883" t="s">
        <v>5</v>
      </c>
      <c r="H883" t="str">
        <f>VLOOKUP(Table_Query_from_Meridian_v32[[#This Row],[COUNTRY_CODE_OF_ORIGIN]],Sheet2!A:C,3,FALSE)</f>
        <v xml:space="preserve">Greece </v>
      </c>
    </row>
    <row r="884" spans="1:8" x14ac:dyDescent="0.25">
      <c r="A884" t="s">
        <v>2492</v>
      </c>
      <c r="B884" t="s">
        <v>2493</v>
      </c>
      <c r="C884" t="s">
        <v>29</v>
      </c>
      <c r="D884">
        <v>0.09</v>
      </c>
      <c r="E884" t="s">
        <v>2475</v>
      </c>
      <c r="F884" t="s">
        <v>8404</v>
      </c>
      <c r="G884" t="s">
        <v>5</v>
      </c>
      <c r="H884" t="str">
        <f>VLOOKUP(Table_Query_from_Meridian_v32[[#This Row],[COUNTRY_CODE_OF_ORIGIN]],Sheet2!A:C,3,FALSE)</f>
        <v xml:space="preserve">Greece </v>
      </c>
    </row>
    <row r="885" spans="1:8" x14ac:dyDescent="0.25">
      <c r="A885" t="s">
        <v>2494</v>
      </c>
      <c r="B885" t="s">
        <v>2495</v>
      </c>
      <c r="C885" t="s">
        <v>29</v>
      </c>
      <c r="D885">
        <v>0.1</v>
      </c>
      <c r="E885" t="s">
        <v>2475</v>
      </c>
      <c r="F885" t="s">
        <v>8404</v>
      </c>
      <c r="G885" t="s">
        <v>5</v>
      </c>
      <c r="H885" t="str">
        <f>VLOOKUP(Table_Query_from_Meridian_v32[[#This Row],[COUNTRY_CODE_OF_ORIGIN]],Sheet2!A:C,3,FALSE)</f>
        <v xml:space="preserve">Greece </v>
      </c>
    </row>
    <row r="886" spans="1:8" x14ac:dyDescent="0.25">
      <c r="A886" t="s">
        <v>2496</v>
      </c>
      <c r="B886" t="s">
        <v>2497</v>
      </c>
      <c r="C886" t="s">
        <v>29</v>
      </c>
      <c r="D886">
        <v>0.11</v>
      </c>
      <c r="E886" t="s">
        <v>2475</v>
      </c>
      <c r="F886" t="s">
        <v>8404</v>
      </c>
      <c r="G886" t="s">
        <v>5</v>
      </c>
      <c r="H886" t="str">
        <f>VLOOKUP(Table_Query_from_Meridian_v32[[#This Row],[COUNTRY_CODE_OF_ORIGIN]],Sheet2!A:C,3,FALSE)</f>
        <v xml:space="preserve">Greece </v>
      </c>
    </row>
    <row r="887" spans="1:8" x14ac:dyDescent="0.25">
      <c r="A887" t="s">
        <v>2498</v>
      </c>
      <c r="B887" t="s">
        <v>2499</v>
      </c>
      <c r="C887" t="s">
        <v>29</v>
      </c>
      <c r="D887">
        <v>0.1</v>
      </c>
      <c r="E887" t="s">
        <v>2475</v>
      </c>
      <c r="F887" t="s">
        <v>8404</v>
      </c>
      <c r="G887" t="s">
        <v>5</v>
      </c>
      <c r="H887" t="str">
        <f>VLOOKUP(Table_Query_from_Meridian_v32[[#This Row],[COUNTRY_CODE_OF_ORIGIN]],Sheet2!A:C,3,FALSE)</f>
        <v xml:space="preserve">Greece </v>
      </c>
    </row>
    <row r="888" spans="1:8" x14ac:dyDescent="0.25">
      <c r="A888" t="s">
        <v>2500</v>
      </c>
      <c r="B888" t="s">
        <v>2501</v>
      </c>
      <c r="C888" t="s">
        <v>29</v>
      </c>
      <c r="D888">
        <v>0.11</v>
      </c>
      <c r="E888" t="s">
        <v>2475</v>
      </c>
      <c r="F888" t="s">
        <v>8404</v>
      </c>
      <c r="G888" t="s">
        <v>5</v>
      </c>
      <c r="H888" t="str">
        <f>VLOOKUP(Table_Query_from_Meridian_v32[[#This Row],[COUNTRY_CODE_OF_ORIGIN]],Sheet2!A:C,3,FALSE)</f>
        <v xml:space="preserve">Greece </v>
      </c>
    </row>
    <row r="889" spans="1:8" x14ac:dyDescent="0.25">
      <c r="A889" t="s">
        <v>2502</v>
      </c>
      <c r="B889" t="s">
        <v>2503</v>
      </c>
      <c r="C889" t="s">
        <v>29</v>
      </c>
      <c r="D889">
        <v>0.1</v>
      </c>
      <c r="E889" t="s">
        <v>2475</v>
      </c>
      <c r="F889" t="s">
        <v>8404</v>
      </c>
      <c r="G889" t="s">
        <v>5</v>
      </c>
      <c r="H889" t="str">
        <f>VLOOKUP(Table_Query_from_Meridian_v32[[#This Row],[COUNTRY_CODE_OF_ORIGIN]],Sheet2!A:C,3,FALSE)</f>
        <v xml:space="preserve">Greece </v>
      </c>
    </row>
    <row r="890" spans="1:8" x14ac:dyDescent="0.25">
      <c r="A890" t="s">
        <v>2504</v>
      </c>
      <c r="B890" t="s">
        <v>2505</v>
      </c>
      <c r="C890" t="s">
        <v>29</v>
      </c>
      <c r="D890">
        <v>0.1</v>
      </c>
      <c r="E890" t="s">
        <v>2475</v>
      </c>
      <c r="F890" t="s">
        <v>8404</v>
      </c>
      <c r="G890" t="s">
        <v>5</v>
      </c>
      <c r="H890" t="str">
        <f>VLOOKUP(Table_Query_from_Meridian_v32[[#This Row],[COUNTRY_CODE_OF_ORIGIN]],Sheet2!A:C,3,FALSE)</f>
        <v xml:space="preserve">Greece </v>
      </c>
    </row>
    <row r="891" spans="1:8" x14ac:dyDescent="0.25">
      <c r="A891" t="s">
        <v>2506</v>
      </c>
      <c r="B891" t="s">
        <v>2507</v>
      </c>
      <c r="C891" t="s">
        <v>2508</v>
      </c>
      <c r="D891">
        <v>0.84</v>
      </c>
      <c r="E891" t="s">
        <v>13</v>
      </c>
      <c r="F891" t="s">
        <v>8404</v>
      </c>
      <c r="G891" t="s">
        <v>5</v>
      </c>
      <c r="H891" t="str">
        <f>VLOOKUP(Table_Query_from_Meridian_v32[[#This Row],[COUNTRY_CODE_OF_ORIGIN]],Sheet2!A:C,3,FALSE)</f>
        <v xml:space="preserve">China </v>
      </c>
    </row>
    <row r="892" spans="1:8" x14ac:dyDescent="0.25">
      <c r="A892" t="s">
        <v>2509</v>
      </c>
      <c r="B892" t="s">
        <v>2510</v>
      </c>
      <c r="C892" t="s">
        <v>2511</v>
      </c>
      <c r="D892">
        <v>2.16</v>
      </c>
      <c r="E892" t="s">
        <v>13</v>
      </c>
      <c r="F892" t="s">
        <v>8405</v>
      </c>
      <c r="G892" t="s">
        <v>5</v>
      </c>
      <c r="H892" t="str">
        <f>VLOOKUP(Table_Query_from_Meridian_v32[[#This Row],[COUNTRY_CODE_OF_ORIGIN]],Sheet2!A:C,3,FALSE)</f>
        <v xml:space="preserve">China </v>
      </c>
    </row>
    <row r="893" spans="1:8" x14ac:dyDescent="0.25">
      <c r="A893" t="s">
        <v>2512</v>
      </c>
      <c r="B893" t="s">
        <v>2513</v>
      </c>
      <c r="C893" t="s">
        <v>2514</v>
      </c>
      <c r="D893">
        <v>1.68</v>
      </c>
      <c r="E893" t="s">
        <v>13</v>
      </c>
      <c r="F893" t="s">
        <v>8405</v>
      </c>
      <c r="G893" t="s">
        <v>5</v>
      </c>
      <c r="H893" t="str">
        <f>VLOOKUP(Table_Query_from_Meridian_v32[[#This Row],[COUNTRY_CODE_OF_ORIGIN]],Sheet2!A:C,3,FALSE)</f>
        <v xml:space="preserve">China </v>
      </c>
    </row>
    <row r="894" spans="1:8" x14ac:dyDescent="0.25">
      <c r="A894" t="s">
        <v>2515</v>
      </c>
      <c r="B894" t="s">
        <v>2516</v>
      </c>
      <c r="C894" t="s">
        <v>2517</v>
      </c>
      <c r="D894">
        <v>0.24</v>
      </c>
      <c r="E894" t="s">
        <v>6</v>
      </c>
      <c r="F894" t="s">
        <v>8406</v>
      </c>
      <c r="G894" t="s">
        <v>5</v>
      </c>
      <c r="H894" t="str">
        <f>VLOOKUP(Table_Query_from_Meridian_v32[[#This Row],[COUNTRY_CODE_OF_ORIGIN]],Sheet2!A:C,3,FALSE)</f>
        <v xml:space="preserve">Great Britain (United Kingdom) </v>
      </c>
    </row>
    <row r="895" spans="1:8" x14ac:dyDescent="0.25">
      <c r="A895" t="s">
        <v>2519</v>
      </c>
      <c r="B895" t="s">
        <v>2520</v>
      </c>
      <c r="C895" t="s">
        <v>29</v>
      </c>
      <c r="D895">
        <v>0.08</v>
      </c>
      <c r="E895" t="s">
        <v>2521</v>
      </c>
      <c r="F895" t="s">
        <v>8406</v>
      </c>
      <c r="G895" t="s">
        <v>5</v>
      </c>
      <c r="H895" t="e">
        <f>VLOOKUP(Table_Query_from_Meridian_v32[[#This Row],[COUNTRY_CODE_OF_ORIGIN]],Sheet2!A:C,3,FALSE)</f>
        <v>#N/A</v>
      </c>
    </row>
    <row r="896" spans="1:8" x14ac:dyDescent="0.25">
      <c r="A896" t="s">
        <v>2522</v>
      </c>
      <c r="B896" t="s">
        <v>2523</v>
      </c>
      <c r="C896" t="s">
        <v>2524</v>
      </c>
      <c r="D896">
        <v>0.02</v>
      </c>
      <c r="E896" t="s">
        <v>6</v>
      </c>
      <c r="F896" t="s">
        <v>8406</v>
      </c>
      <c r="G896" t="s">
        <v>5</v>
      </c>
      <c r="H896" t="str">
        <f>VLOOKUP(Table_Query_from_Meridian_v32[[#This Row],[COUNTRY_CODE_OF_ORIGIN]],Sheet2!A:C,3,FALSE)</f>
        <v xml:space="preserve">Great Britain (United Kingdom) </v>
      </c>
    </row>
    <row r="897" spans="1:8" x14ac:dyDescent="0.25">
      <c r="A897" t="s">
        <v>2525</v>
      </c>
      <c r="B897" t="s">
        <v>2526</v>
      </c>
      <c r="C897" t="s">
        <v>29</v>
      </c>
      <c r="D897">
        <v>0.62</v>
      </c>
      <c r="E897" t="s">
        <v>17</v>
      </c>
      <c r="F897" t="s">
        <v>8407</v>
      </c>
      <c r="G897" t="s">
        <v>8310</v>
      </c>
      <c r="H897" t="str">
        <f>VLOOKUP(Table_Query_from_Meridian_v32[[#This Row],[COUNTRY_CODE_OF_ORIGIN]],Sheet2!A:C,3,FALSE)</f>
        <v>Taiwan (Former Formosa)</v>
      </c>
    </row>
    <row r="898" spans="1:8" x14ac:dyDescent="0.25">
      <c r="A898" t="s">
        <v>2527</v>
      </c>
      <c r="B898" t="s">
        <v>2528</v>
      </c>
      <c r="C898" t="s">
        <v>5</v>
      </c>
      <c r="D898">
        <v>23</v>
      </c>
      <c r="E898" t="s">
        <v>6</v>
      </c>
      <c r="F898" t="s">
        <v>8408</v>
      </c>
      <c r="G898" t="s">
        <v>5</v>
      </c>
      <c r="H898" t="str">
        <f>VLOOKUP(Table_Query_from_Meridian_v32[[#This Row],[COUNTRY_CODE_OF_ORIGIN]],Sheet2!A:C,3,FALSE)</f>
        <v xml:space="preserve">Great Britain (United Kingdom) </v>
      </c>
    </row>
    <row r="899" spans="1:8" x14ac:dyDescent="0.25">
      <c r="A899" t="s">
        <v>2529</v>
      </c>
      <c r="B899" t="s">
        <v>2530</v>
      </c>
      <c r="C899" t="s">
        <v>5</v>
      </c>
      <c r="D899">
        <v>23</v>
      </c>
      <c r="E899" t="s">
        <v>6</v>
      </c>
      <c r="F899" t="s">
        <v>8408</v>
      </c>
      <c r="G899" t="s">
        <v>5</v>
      </c>
      <c r="H899" t="str">
        <f>VLOOKUP(Table_Query_from_Meridian_v32[[#This Row],[COUNTRY_CODE_OF_ORIGIN]],Sheet2!A:C,3,FALSE)</f>
        <v xml:space="preserve">Great Britain (United Kingdom) </v>
      </c>
    </row>
    <row r="900" spans="1:8" x14ac:dyDescent="0.25">
      <c r="A900" t="s">
        <v>2531</v>
      </c>
      <c r="B900" t="s">
        <v>2532</v>
      </c>
      <c r="C900" t="s">
        <v>5</v>
      </c>
      <c r="D900">
        <v>0</v>
      </c>
      <c r="E900" t="s">
        <v>6</v>
      </c>
      <c r="F900" t="s">
        <v>8408</v>
      </c>
      <c r="G900" t="s">
        <v>5</v>
      </c>
      <c r="H900" t="str">
        <f>VLOOKUP(Table_Query_from_Meridian_v32[[#This Row],[COUNTRY_CODE_OF_ORIGIN]],Sheet2!A:C,3,FALSE)</f>
        <v xml:space="preserve">Great Britain (United Kingdom) </v>
      </c>
    </row>
    <row r="901" spans="1:8" x14ac:dyDescent="0.25">
      <c r="A901" t="s">
        <v>2533</v>
      </c>
      <c r="B901" t="s">
        <v>2534</v>
      </c>
      <c r="C901" t="s">
        <v>5</v>
      </c>
      <c r="D901">
        <v>23</v>
      </c>
      <c r="E901" t="s">
        <v>6</v>
      </c>
      <c r="F901" t="s">
        <v>8408</v>
      </c>
      <c r="G901" t="s">
        <v>5</v>
      </c>
      <c r="H901" t="str">
        <f>VLOOKUP(Table_Query_from_Meridian_v32[[#This Row],[COUNTRY_CODE_OF_ORIGIN]],Sheet2!A:C,3,FALSE)</f>
        <v xml:space="preserve">Great Britain (United Kingdom) </v>
      </c>
    </row>
    <row r="902" spans="1:8" x14ac:dyDescent="0.25">
      <c r="A902" t="s">
        <v>2535</v>
      </c>
      <c r="B902" t="s">
        <v>2536</v>
      </c>
      <c r="C902" t="s">
        <v>5</v>
      </c>
      <c r="D902">
        <v>0</v>
      </c>
      <c r="E902" t="s">
        <v>6</v>
      </c>
      <c r="F902" t="s">
        <v>8408</v>
      </c>
      <c r="G902" t="s">
        <v>5</v>
      </c>
      <c r="H902" t="str">
        <f>VLOOKUP(Table_Query_from_Meridian_v32[[#This Row],[COUNTRY_CODE_OF_ORIGIN]],Sheet2!A:C,3,FALSE)</f>
        <v xml:space="preserve">Great Britain (United Kingdom) </v>
      </c>
    </row>
    <row r="903" spans="1:8" x14ac:dyDescent="0.25">
      <c r="A903" t="s">
        <v>2537</v>
      </c>
      <c r="B903" t="s">
        <v>2538</v>
      </c>
      <c r="C903" t="s">
        <v>2539</v>
      </c>
      <c r="D903">
        <v>7.0000000000000007E-2</v>
      </c>
      <c r="E903" t="s">
        <v>6</v>
      </c>
      <c r="F903" t="s">
        <v>8409</v>
      </c>
      <c r="G903" t="s">
        <v>8340</v>
      </c>
      <c r="H903" t="str">
        <f>VLOOKUP(Table_Query_from_Meridian_v32[[#This Row],[COUNTRY_CODE_OF_ORIGIN]],Sheet2!A:C,3,FALSE)</f>
        <v xml:space="preserve">Great Britain (United Kingdom) </v>
      </c>
    </row>
    <row r="904" spans="1:8" x14ac:dyDescent="0.25">
      <c r="A904" t="s">
        <v>2540</v>
      </c>
      <c r="B904" t="s">
        <v>2541</v>
      </c>
      <c r="C904" t="s">
        <v>2542</v>
      </c>
      <c r="D904">
        <v>7.0000000000000007E-2</v>
      </c>
      <c r="E904" t="s">
        <v>6</v>
      </c>
      <c r="F904" t="s">
        <v>8409</v>
      </c>
      <c r="G904" t="s">
        <v>8340</v>
      </c>
      <c r="H904" t="str">
        <f>VLOOKUP(Table_Query_from_Meridian_v32[[#This Row],[COUNTRY_CODE_OF_ORIGIN]],Sheet2!A:C,3,FALSE)</f>
        <v xml:space="preserve">Great Britain (United Kingdom) </v>
      </c>
    </row>
    <row r="905" spans="1:8" x14ac:dyDescent="0.25">
      <c r="A905" t="s">
        <v>2543</v>
      </c>
      <c r="B905" t="s">
        <v>2544</v>
      </c>
      <c r="C905" t="s">
        <v>2545</v>
      </c>
      <c r="D905">
        <v>0.3</v>
      </c>
      <c r="E905" t="s">
        <v>25</v>
      </c>
      <c r="F905" t="s">
        <v>8410</v>
      </c>
      <c r="G905" t="s">
        <v>8306</v>
      </c>
      <c r="H905" t="str">
        <f>VLOOKUP(Table_Query_from_Meridian_v32[[#This Row],[COUNTRY_CODE_OF_ORIGIN]],Sheet2!A:C,3,FALSE)</f>
        <v xml:space="preserve">Sweden </v>
      </c>
    </row>
    <row r="906" spans="1:8" x14ac:dyDescent="0.25">
      <c r="A906" t="s">
        <v>2546</v>
      </c>
      <c r="B906" t="s">
        <v>2547</v>
      </c>
      <c r="C906" t="s">
        <v>2548</v>
      </c>
      <c r="D906">
        <v>0.5</v>
      </c>
      <c r="E906" t="s">
        <v>25</v>
      </c>
      <c r="F906" t="s">
        <v>8410</v>
      </c>
      <c r="G906" t="s">
        <v>8306</v>
      </c>
      <c r="H906" t="str">
        <f>VLOOKUP(Table_Query_from_Meridian_v32[[#This Row],[COUNTRY_CODE_OF_ORIGIN]],Sheet2!A:C,3,FALSE)</f>
        <v xml:space="preserve">Sweden </v>
      </c>
    </row>
    <row r="907" spans="1:8" x14ac:dyDescent="0.25">
      <c r="A907" t="s">
        <v>2549</v>
      </c>
      <c r="B907" t="s">
        <v>2550</v>
      </c>
      <c r="C907" t="s">
        <v>2551</v>
      </c>
      <c r="D907">
        <v>0.8</v>
      </c>
      <c r="E907" t="s">
        <v>25</v>
      </c>
      <c r="F907" t="s">
        <v>8410</v>
      </c>
      <c r="G907" t="s">
        <v>8306</v>
      </c>
      <c r="H907" t="str">
        <f>VLOOKUP(Table_Query_from_Meridian_v32[[#This Row],[COUNTRY_CODE_OF_ORIGIN]],Sheet2!A:C,3,FALSE)</f>
        <v xml:space="preserve">Sweden </v>
      </c>
    </row>
    <row r="908" spans="1:8" x14ac:dyDescent="0.25">
      <c r="A908" t="s">
        <v>2552</v>
      </c>
      <c r="B908" t="s">
        <v>2553</v>
      </c>
      <c r="C908" t="s">
        <v>2554</v>
      </c>
      <c r="D908">
        <v>0.01</v>
      </c>
      <c r="E908" t="s">
        <v>25</v>
      </c>
      <c r="F908" t="s">
        <v>8411</v>
      </c>
      <c r="G908" t="s">
        <v>8306</v>
      </c>
      <c r="H908" t="str">
        <f>VLOOKUP(Table_Query_from_Meridian_v32[[#This Row],[COUNTRY_CODE_OF_ORIGIN]],Sheet2!A:C,3,FALSE)</f>
        <v xml:space="preserve">Sweden </v>
      </c>
    </row>
    <row r="909" spans="1:8" x14ac:dyDescent="0.25">
      <c r="A909" t="s">
        <v>2555</v>
      </c>
      <c r="B909" t="s">
        <v>2556</v>
      </c>
      <c r="C909" t="s">
        <v>2557</v>
      </c>
      <c r="D909">
        <v>0.01</v>
      </c>
      <c r="E909" t="s">
        <v>25</v>
      </c>
      <c r="F909" t="s">
        <v>8411</v>
      </c>
      <c r="G909" t="s">
        <v>8306</v>
      </c>
      <c r="H909" t="str">
        <f>VLOOKUP(Table_Query_from_Meridian_v32[[#This Row],[COUNTRY_CODE_OF_ORIGIN]],Sheet2!A:C,3,FALSE)</f>
        <v xml:space="preserve">Sweden </v>
      </c>
    </row>
    <row r="910" spans="1:8" x14ac:dyDescent="0.25">
      <c r="A910" t="s">
        <v>2558</v>
      </c>
      <c r="B910" t="s">
        <v>2559</v>
      </c>
      <c r="C910" t="s">
        <v>2560</v>
      </c>
      <c r="D910">
        <v>0.01</v>
      </c>
      <c r="E910" t="s">
        <v>25</v>
      </c>
      <c r="F910" t="s">
        <v>8411</v>
      </c>
      <c r="G910" t="s">
        <v>8306</v>
      </c>
      <c r="H910" t="str">
        <f>VLOOKUP(Table_Query_from_Meridian_v32[[#This Row],[COUNTRY_CODE_OF_ORIGIN]],Sheet2!A:C,3,FALSE)</f>
        <v xml:space="preserve">Sweden </v>
      </c>
    </row>
    <row r="911" spans="1:8" x14ac:dyDescent="0.25">
      <c r="A911" t="s">
        <v>2561</v>
      </c>
      <c r="B911" t="s">
        <v>2562</v>
      </c>
      <c r="C911" t="s">
        <v>2563</v>
      </c>
      <c r="D911">
        <v>0.4</v>
      </c>
      <c r="E911" t="s">
        <v>13</v>
      </c>
      <c r="F911" t="s">
        <v>8410</v>
      </c>
      <c r="G911" t="s">
        <v>8306</v>
      </c>
      <c r="H911" t="str">
        <f>VLOOKUP(Table_Query_from_Meridian_v32[[#This Row],[COUNTRY_CODE_OF_ORIGIN]],Sheet2!A:C,3,FALSE)</f>
        <v xml:space="preserve">China </v>
      </c>
    </row>
    <row r="912" spans="1:8" x14ac:dyDescent="0.25">
      <c r="A912" t="s">
        <v>2564</v>
      </c>
      <c r="B912" t="s">
        <v>2565</v>
      </c>
      <c r="C912" t="s">
        <v>2566</v>
      </c>
      <c r="D912">
        <v>0.5</v>
      </c>
      <c r="E912" t="s">
        <v>13</v>
      </c>
      <c r="F912" t="s">
        <v>8410</v>
      </c>
      <c r="G912" t="s">
        <v>8306</v>
      </c>
      <c r="H912" t="str">
        <f>VLOOKUP(Table_Query_from_Meridian_v32[[#This Row],[COUNTRY_CODE_OF_ORIGIN]],Sheet2!A:C,3,FALSE)</f>
        <v xml:space="preserve">China </v>
      </c>
    </row>
    <row r="913" spans="1:8" x14ac:dyDescent="0.25">
      <c r="A913" t="s">
        <v>2567</v>
      </c>
      <c r="B913" t="s">
        <v>2568</v>
      </c>
      <c r="C913" t="s">
        <v>2569</v>
      </c>
      <c r="D913">
        <v>0.9</v>
      </c>
      <c r="E913" t="s">
        <v>13</v>
      </c>
      <c r="F913" t="s">
        <v>8410</v>
      </c>
      <c r="G913" t="s">
        <v>8306</v>
      </c>
      <c r="H913" t="str">
        <f>VLOOKUP(Table_Query_from_Meridian_v32[[#This Row],[COUNTRY_CODE_OF_ORIGIN]],Sheet2!A:C,3,FALSE)</f>
        <v xml:space="preserve">China </v>
      </c>
    </row>
    <row r="914" spans="1:8" x14ac:dyDescent="0.25">
      <c r="A914" t="s">
        <v>2570</v>
      </c>
      <c r="B914" t="s">
        <v>2571</v>
      </c>
      <c r="C914" t="s">
        <v>2572</v>
      </c>
      <c r="D914">
        <v>1.5</v>
      </c>
      <c r="E914" t="s">
        <v>13</v>
      </c>
      <c r="F914" t="s">
        <v>8410</v>
      </c>
      <c r="G914" t="s">
        <v>8306</v>
      </c>
      <c r="H914" t="str">
        <f>VLOOKUP(Table_Query_from_Meridian_v32[[#This Row],[COUNTRY_CODE_OF_ORIGIN]],Sheet2!A:C,3,FALSE)</f>
        <v xml:space="preserve">China </v>
      </c>
    </row>
    <row r="915" spans="1:8" x14ac:dyDescent="0.25">
      <c r="A915" t="s">
        <v>2573</v>
      </c>
      <c r="B915" t="s">
        <v>2574</v>
      </c>
      <c r="C915" t="s">
        <v>2575</v>
      </c>
      <c r="D915">
        <v>0.02</v>
      </c>
      <c r="E915" t="s">
        <v>25</v>
      </c>
      <c r="F915" t="s">
        <v>8410</v>
      </c>
      <c r="G915" t="s">
        <v>8306</v>
      </c>
      <c r="H915" t="str">
        <f>VLOOKUP(Table_Query_from_Meridian_v32[[#This Row],[COUNTRY_CODE_OF_ORIGIN]],Sheet2!A:C,3,FALSE)</f>
        <v xml:space="preserve">Sweden </v>
      </c>
    </row>
    <row r="916" spans="1:8" x14ac:dyDescent="0.25">
      <c r="A916" t="s">
        <v>2576</v>
      </c>
      <c r="B916" t="s">
        <v>2577</v>
      </c>
      <c r="C916" t="s">
        <v>2578</v>
      </c>
      <c r="D916">
        <v>0.03</v>
      </c>
      <c r="E916" t="s">
        <v>25</v>
      </c>
      <c r="F916" t="s">
        <v>8410</v>
      </c>
      <c r="G916" t="s">
        <v>8306</v>
      </c>
      <c r="H916" t="str">
        <f>VLOOKUP(Table_Query_from_Meridian_v32[[#This Row],[COUNTRY_CODE_OF_ORIGIN]],Sheet2!A:C,3,FALSE)</f>
        <v xml:space="preserve">Sweden </v>
      </c>
    </row>
    <row r="917" spans="1:8" x14ac:dyDescent="0.25">
      <c r="A917" t="s">
        <v>2579</v>
      </c>
      <c r="B917" t="s">
        <v>2580</v>
      </c>
      <c r="C917" t="s">
        <v>2581</v>
      </c>
      <c r="D917">
        <v>0.02</v>
      </c>
      <c r="E917" t="s">
        <v>13</v>
      </c>
      <c r="F917" t="s">
        <v>8410</v>
      </c>
      <c r="G917" t="s">
        <v>8306</v>
      </c>
      <c r="H917" t="str">
        <f>VLOOKUP(Table_Query_from_Meridian_v32[[#This Row],[COUNTRY_CODE_OF_ORIGIN]],Sheet2!A:C,3,FALSE)</f>
        <v xml:space="preserve">China </v>
      </c>
    </row>
    <row r="918" spans="1:8" x14ac:dyDescent="0.25">
      <c r="A918" t="s">
        <v>2582</v>
      </c>
      <c r="B918" t="s">
        <v>2583</v>
      </c>
      <c r="C918" t="s">
        <v>2584</v>
      </c>
      <c r="D918">
        <v>0.25</v>
      </c>
      <c r="E918" t="s">
        <v>13</v>
      </c>
      <c r="F918" t="s">
        <v>8410</v>
      </c>
      <c r="G918" t="s">
        <v>8306</v>
      </c>
      <c r="H918" t="str">
        <f>VLOOKUP(Table_Query_from_Meridian_v32[[#This Row],[COUNTRY_CODE_OF_ORIGIN]],Sheet2!A:C,3,FALSE)</f>
        <v xml:space="preserve">China </v>
      </c>
    </row>
    <row r="919" spans="1:8" x14ac:dyDescent="0.25">
      <c r="A919" t="s">
        <v>2585</v>
      </c>
      <c r="B919" t="s">
        <v>2586</v>
      </c>
      <c r="C919" t="s">
        <v>2587</v>
      </c>
      <c r="D919">
        <v>0.05</v>
      </c>
      <c r="E919" t="s">
        <v>25</v>
      </c>
      <c r="F919" t="s">
        <v>8412</v>
      </c>
      <c r="G919" t="s">
        <v>8306</v>
      </c>
      <c r="H919" t="str">
        <f>VLOOKUP(Table_Query_from_Meridian_v32[[#This Row],[COUNTRY_CODE_OF_ORIGIN]],Sheet2!A:C,3,FALSE)</f>
        <v xml:space="preserve">Sweden </v>
      </c>
    </row>
    <row r="920" spans="1:8" x14ac:dyDescent="0.25">
      <c r="A920" t="s">
        <v>2588</v>
      </c>
      <c r="B920" t="s">
        <v>2589</v>
      </c>
      <c r="C920" t="s">
        <v>2590</v>
      </c>
      <c r="D920">
        <v>0.24</v>
      </c>
      <c r="E920" t="s">
        <v>6</v>
      </c>
      <c r="F920" t="s">
        <v>8412</v>
      </c>
      <c r="G920" t="s">
        <v>8306</v>
      </c>
      <c r="H920" t="str">
        <f>VLOOKUP(Table_Query_from_Meridian_v32[[#This Row],[COUNTRY_CODE_OF_ORIGIN]],Sheet2!A:C,3,FALSE)</f>
        <v xml:space="preserve">Great Britain (United Kingdom) </v>
      </c>
    </row>
    <row r="921" spans="1:8" x14ac:dyDescent="0.25">
      <c r="A921" t="s">
        <v>2591</v>
      </c>
      <c r="B921" t="s">
        <v>2592</v>
      </c>
      <c r="C921" t="s">
        <v>2593</v>
      </c>
      <c r="D921">
        <v>0.02</v>
      </c>
      <c r="E921" t="s">
        <v>25</v>
      </c>
      <c r="F921" t="s">
        <v>8410</v>
      </c>
      <c r="G921" t="s">
        <v>5</v>
      </c>
      <c r="H921" t="str">
        <f>VLOOKUP(Table_Query_from_Meridian_v32[[#This Row],[COUNTRY_CODE_OF_ORIGIN]],Sheet2!A:C,3,FALSE)</f>
        <v xml:space="preserve">Sweden </v>
      </c>
    </row>
    <row r="922" spans="1:8" x14ac:dyDescent="0.25">
      <c r="A922" t="s">
        <v>2594</v>
      </c>
      <c r="B922" t="s">
        <v>2595</v>
      </c>
      <c r="C922" t="s">
        <v>2596</v>
      </c>
      <c r="D922">
        <v>0</v>
      </c>
      <c r="E922" t="s">
        <v>25</v>
      </c>
      <c r="F922" t="s">
        <v>8410</v>
      </c>
      <c r="G922" t="s">
        <v>5</v>
      </c>
      <c r="H922" t="str">
        <f>VLOOKUP(Table_Query_from_Meridian_v32[[#This Row],[COUNTRY_CODE_OF_ORIGIN]],Sheet2!A:C,3,FALSE)</f>
        <v xml:space="preserve">Sweden </v>
      </c>
    </row>
    <row r="923" spans="1:8" x14ac:dyDescent="0.25">
      <c r="A923" t="s">
        <v>2597</v>
      </c>
      <c r="B923" t="s">
        <v>2598</v>
      </c>
      <c r="C923" t="s">
        <v>2599</v>
      </c>
      <c r="D923">
        <v>0</v>
      </c>
      <c r="E923" t="s">
        <v>25</v>
      </c>
      <c r="F923" t="s">
        <v>8410</v>
      </c>
      <c r="G923" t="s">
        <v>5</v>
      </c>
      <c r="H923" t="str">
        <f>VLOOKUP(Table_Query_from_Meridian_v32[[#This Row],[COUNTRY_CODE_OF_ORIGIN]],Sheet2!A:C,3,FALSE)</f>
        <v xml:space="preserve">Sweden </v>
      </c>
    </row>
    <row r="924" spans="1:8" x14ac:dyDescent="0.25">
      <c r="A924" t="s">
        <v>2600</v>
      </c>
      <c r="B924" t="s">
        <v>2601</v>
      </c>
      <c r="C924" t="s">
        <v>2602</v>
      </c>
      <c r="D924">
        <v>0</v>
      </c>
      <c r="E924" t="s">
        <v>25</v>
      </c>
      <c r="F924" t="s">
        <v>8410</v>
      </c>
      <c r="G924" t="s">
        <v>5</v>
      </c>
      <c r="H924" t="str">
        <f>VLOOKUP(Table_Query_from_Meridian_v32[[#This Row],[COUNTRY_CODE_OF_ORIGIN]],Sheet2!A:C,3,FALSE)</f>
        <v xml:space="preserve">Sweden </v>
      </c>
    </row>
    <row r="925" spans="1:8" x14ac:dyDescent="0.25">
      <c r="A925" t="s">
        <v>2603</v>
      </c>
      <c r="B925" t="s">
        <v>2604</v>
      </c>
      <c r="C925" t="s">
        <v>2605</v>
      </c>
      <c r="D925">
        <v>0.36</v>
      </c>
      <c r="E925" t="s">
        <v>25</v>
      </c>
      <c r="F925" t="s">
        <v>8413</v>
      </c>
      <c r="G925" t="s">
        <v>5</v>
      </c>
      <c r="H925" t="str">
        <f>VLOOKUP(Table_Query_from_Meridian_v32[[#This Row],[COUNTRY_CODE_OF_ORIGIN]],Sheet2!A:C,3,FALSE)</f>
        <v xml:space="preserve">Sweden </v>
      </c>
    </row>
    <row r="926" spans="1:8" x14ac:dyDescent="0.25">
      <c r="A926" t="s">
        <v>2606</v>
      </c>
      <c r="B926" t="s">
        <v>2607</v>
      </c>
      <c r="C926" t="s">
        <v>2608</v>
      </c>
      <c r="D926">
        <v>0.56999999999999995</v>
      </c>
      <c r="E926" t="s">
        <v>25</v>
      </c>
      <c r="F926" t="s">
        <v>8413</v>
      </c>
      <c r="G926" t="s">
        <v>8310</v>
      </c>
      <c r="H926" t="str">
        <f>VLOOKUP(Table_Query_from_Meridian_v32[[#This Row],[COUNTRY_CODE_OF_ORIGIN]],Sheet2!A:C,3,FALSE)</f>
        <v xml:space="preserve">Sweden </v>
      </c>
    </row>
    <row r="927" spans="1:8" x14ac:dyDescent="0.25">
      <c r="A927" t="s">
        <v>2609</v>
      </c>
      <c r="B927" t="s">
        <v>2610</v>
      </c>
      <c r="C927" t="s">
        <v>2611</v>
      </c>
      <c r="D927">
        <v>0.25</v>
      </c>
      <c r="E927" t="s">
        <v>25</v>
      </c>
      <c r="F927" t="s">
        <v>1641</v>
      </c>
      <c r="G927" t="s">
        <v>5</v>
      </c>
      <c r="H927" t="str">
        <f>VLOOKUP(Table_Query_from_Meridian_v32[[#This Row],[COUNTRY_CODE_OF_ORIGIN]],Sheet2!A:C,3,FALSE)</f>
        <v xml:space="preserve">Sweden </v>
      </c>
    </row>
    <row r="928" spans="1:8" x14ac:dyDescent="0.25">
      <c r="A928" t="s">
        <v>2612</v>
      </c>
      <c r="B928" t="s">
        <v>2613</v>
      </c>
      <c r="C928" t="s">
        <v>2614</v>
      </c>
      <c r="D928">
        <v>0.25</v>
      </c>
      <c r="E928" t="s">
        <v>25</v>
      </c>
      <c r="F928" t="s">
        <v>1641</v>
      </c>
      <c r="G928" t="s">
        <v>5</v>
      </c>
      <c r="H928" t="str">
        <f>VLOOKUP(Table_Query_from_Meridian_v32[[#This Row],[COUNTRY_CODE_OF_ORIGIN]],Sheet2!A:C,3,FALSE)</f>
        <v xml:space="preserve">Sweden </v>
      </c>
    </row>
    <row r="929" spans="1:8" x14ac:dyDescent="0.25">
      <c r="A929" t="s">
        <v>2615</v>
      </c>
      <c r="B929" t="s">
        <v>2616</v>
      </c>
      <c r="C929" t="s">
        <v>29</v>
      </c>
      <c r="D929">
        <v>0</v>
      </c>
      <c r="E929" t="s">
        <v>13</v>
      </c>
      <c r="F929" t="s">
        <v>1641</v>
      </c>
      <c r="G929" t="s">
        <v>5</v>
      </c>
      <c r="H929" t="str">
        <f>VLOOKUP(Table_Query_from_Meridian_v32[[#This Row],[COUNTRY_CODE_OF_ORIGIN]],Sheet2!A:C,3,FALSE)</f>
        <v xml:space="preserve">China </v>
      </c>
    </row>
    <row r="930" spans="1:8" x14ac:dyDescent="0.25">
      <c r="A930" t="s">
        <v>2617</v>
      </c>
      <c r="B930" t="s">
        <v>2618</v>
      </c>
      <c r="C930" t="s">
        <v>29</v>
      </c>
      <c r="D930">
        <v>1</v>
      </c>
      <c r="E930" t="s">
        <v>25</v>
      </c>
      <c r="F930" t="s">
        <v>1641</v>
      </c>
      <c r="G930" t="s">
        <v>5</v>
      </c>
      <c r="H930" t="str">
        <f>VLOOKUP(Table_Query_from_Meridian_v32[[#This Row],[COUNTRY_CODE_OF_ORIGIN]],Sheet2!A:C,3,FALSE)</f>
        <v xml:space="preserve">Sweden </v>
      </c>
    </row>
    <row r="931" spans="1:8" x14ac:dyDescent="0.25">
      <c r="A931" t="s">
        <v>2619</v>
      </c>
      <c r="B931" t="s">
        <v>9008</v>
      </c>
      <c r="C931" t="s">
        <v>2620</v>
      </c>
      <c r="D931">
        <v>0.17</v>
      </c>
      <c r="E931" t="s">
        <v>217</v>
      </c>
      <c r="F931" t="s">
        <v>8414</v>
      </c>
      <c r="G931" t="s">
        <v>8310</v>
      </c>
      <c r="H931" t="str">
        <f>VLOOKUP(Table_Query_from_Meridian_v32[[#This Row],[COUNTRY_CODE_OF_ORIGIN]],Sheet2!A:C,3,FALSE)</f>
        <v xml:space="preserve">United States </v>
      </c>
    </row>
    <row r="932" spans="1:8" x14ac:dyDescent="0.25">
      <c r="A932" t="s">
        <v>2621</v>
      </c>
      <c r="B932" t="s">
        <v>2622</v>
      </c>
      <c r="C932" t="s">
        <v>29</v>
      </c>
      <c r="D932">
        <v>0.15</v>
      </c>
      <c r="E932" t="s">
        <v>25</v>
      </c>
      <c r="F932" t="s">
        <v>1641</v>
      </c>
      <c r="G932" t="s">
        <v>8306</v>
      </c>
      <c r="H932" t="str">
        <f>VLOOKUP(Table_Query_from_Meridian_v32[[#This Row],[COUNTRY_CODE_OF_ORIGIN]],Sheet2!A:C,3,FALSE)</f>
        <v xml:space="preserve">Sweden </v>
      </c>
    </row>
    <row r="933" spans="1:8" x14ac:dyDescent="0.25">
      <c r="A933" t="s">
        <v>2623</v>
      </c>
      <c r="B933" t="s">
        <v>2624</v>
      </c>
      <c r="C933" t="s">
        <v>2625</v>
      </c>
      <c r="D933">
        <v>4.9000000000000004</v>
      </c>
      <c r="E933" t="s">
        <v>995</v>
      </c>
      <c r="F933" t="s">
        <v>8339</v>
      </c>
      <c r="G933" t="s">
        <v>5</v>
      </c>
      <c r="H933" t="str">
        <f>VLOOKUP(Table_Query_from_Meridian_v32[[#This Row],[COUNTRY_CODE_OF_ORIGIN]],Sheet2!A:C,3,FALSE)</f>
        <v xml:space="preserve">Finland </v>
      </c>
    </row>
    <row r="934" spans="1:8" x14ac:dyDescent="0.25">
      <c r="A934" t="s">
        <v>2626</v>
      </c>
      <c r="B934" t="s">
        <v>9009</v>
      </c>
      <c r="C934" t="s">
        <v>2627</v>
      </c>
      <c r="D934">
        <v>0.05</v>
      </c>
      <c r="E934" t="s">
        <v>217</v>
      </c>
      <c r="F934" t="s">
        <v>8415</v>
      </c>
      <c r="G934" t="s">
        <v>5</v>
      </c>
      <c r="H934" t="str">
        <f>VLOOKUP(Table_Query_from_Meridian_v32[[#This Row],[COUNTRY_CODE_OF_ORIGIN]],Sheet2!A:C,3,FALSE)</f>
        <v xml:space="preserve">United States </v>
      </c>
    </row>
    <row r="935" spans="1:8" x14ac:dyDescent="0.25">
      <c r="A935" t="s">
        <v>2628</v>
      </c>
      <c r="B935" t="s">
        <v>2629</v>
      </c>
      <c r="C935" t="s">
        <v>2630</v>
      </c>
      <c r="D935">
        <v>0.17</v>
      </c>
      <c r="E935" t="s">
        <v>217</v>
      </c>
      <c r="F935" t="s">
        <v>8415</v>
      </c>
      <c r="G935" t="s">
        <v>5</v>
      </c>
      <c r="H935" t="str">
        <f>VLOOKUP(Table_Query_from_Meridian_v32[[#This Row],[COUNTRY_CODE_OF_ORIGIN]],Sheet2!A:C,3,FALSE)</f>
        <v xml:space="preserve">United States </v>
      </c>
    </row>
    <row r="936" spans="1:8" x14ac:dyDescent="0.25">
      <c r="A936" t="s">
        <v>2631</v>
      </c>
      <c r="B936" t="s">
        <v>2632</v>
      </c>
      <c r="C936" t="s">
        <v>2633</v>
      </c>
      <c r="D936">
        <v>0.11</v>
      </c>
      <c r="E936" t="s">
        <v>25</v>
      </c>
      <c r="F936" t="s">
        <v>8396</v>
      </c>
      <c r="G936" t="s">
        <v>5</v>
      </c>
      <c r="H936" t="str">
        <f>VLOOKUP(Table_Query_from_Meridian_v32[[#This Row],[COUNTRY_CODE_OF_ORIGIN]],Sheet2!A:C,3,FALSE)</f>
        <v xml:space="preserve">Sweden </v>
      </c>
    </row>
    <row r="937" spans="1:8" x14ac:dyDescent="0.25">
      <c r="A937" t="s">
        <v>2634</v>
      </c>
      <c r="B937" t="s">
        <v>2635</v>
      </c>
      <c r="C937" t="s">
        <v>2636</v>
      </c>
      <c r="D937">
        <v>0.47</v>
      </c>
      <c r="E937" t="s">
        <v>17</v>
      </c>
      <c r="F937" t="s">
        <v>1641</v>
      </c>
      <c r="G937" t="s">
        <v>5</v>
      </c>
      <c r="H937" t="str">
        <f>VLOOKUP(Table_Query_from_Meridian_v32[[#This Row],[COUNTRY_CODE_OF_ORIGIN]],Sheet2!A:C,3,FALSE)</f>
        <v>Taiwan (Former Formosa)</v>
      </c>
    </row>
    <row r="938" spans="1:8" x14ac:dyDescent="0.25">
      <c r="A938" t="s">
        <v>2637</v>
      </c>
      <c r="B938" t="s">
        <v>2638</v>
      </c>
      <c r="C938" t="s">
        <v>2639</v>
      </c>
      <c r="D938">
        <v>1.4</v>
      </c>
      <c r="E938" t="s">
        <v>17</v>
      </c>
      <c r="F938" t="s">
        <v>1641</v>
      </c>
      <c r="G938" t="s">
        <v>8306</v>
      </c>
      <c r="H938" t="str">
        <f>VLOOKUP(Table_Query_from_Meridian_v32[[#This Row],[COUNTRY_CODE_OF_ORIGIN]],Sheet2!A:C,3,FALSE)</f>
        <v>Taiwan (Former Formosa)</v>
      </c>
    </row>
    <row r="939" spans="1:8" x14ac:dyDescent="0.25">
      <c r="A939" t="s">
        <v>2640</v>
      </c>
      <c r="B939" t="s">
        <v>2641</v>
      </c>
      <c r="C939" t="s">
        <v>2642</v>
      </c>
      <c r="D939">
        <v>0.46</v>
      </c>
      <c r="E939" t="s">
        <v>17</v>
      </c>
      <c r="F939" t="s">
        <v>1641</v>
      </c>
      <c r="G939" t="s">
        <v>5</v>
      </c>
      <c r="H939" t="str">
        <f>VLOOKUP(Table_Query_from_Meridian_v32[[#This Row],[COUNTRY_CODE_OF_ORIGIN]],Sheet2!A:C,3,FALSE)</f>
        <v>Taiwan (Former Formosa)</v>
      </c>
    </row>
    <row r="940" spans="1:8" x14ac:dyDescent="0.25">
      <c r="A940" t="s">
        <v>2643</v>
      </c>
      <c r="B940" t="s">
        <v>2644</v>
      </c>
      <c r="C940" t="s">
        <v>2645</v>
      </c>
      <c r="D940">
        <v>0.14000000000000001</v>
      </c>
      <c r="E940" t="s">
        <v>17</v>
      </c>
      <c r="F940" t="s">
        <v>1641</v>
      </c>
      <c r="G940" t="s">
        <v>5</v>
      </c>
      <c r="H940" t="str">
        <f>VLOOKUP(Table_Query_from_Meridian_v32[[#This Row],[COUNTRY_CODE_OF_ORIGIN]],Sheet2!A:C,3,FALSE)</f>
        <v>Taiwan (Former Formosa)</v>
      </c>
    </row>
    <row r="941" spans="1:8" x14ac:dyDescent="0.25">
      <c r="A941" t="s">
        <v>2646</v>
      </c>
      <c r="B941" t="s">
        <v>2647</v>
      </c>
      <c r="C941" t="s">
        <v>2648</v>
      </c>
      <c r="D941">
        <v>0.56999999999999995</v>
      </c>
      <c r="E941" t="s">
        <v>25</v>
      </c>
      <c r="F941" t="s">
        <v>8416</v>
      </c>
      <c r="G941" t="s">
        <v>5</v>
      </c>
      <c r="H941" t="str">
        <f>VLOOKUP(Table_Query_from_Meridian_v32[[#This Row],[COUNTRY_CODE_OF_ORIGIN]],Sheet2!A:C,3,FALSE)</f>
        <v xml:space="preserve">Sweden </v>
      </c>
    </row>
    <row r="942" spans="1:8" x14ac:dyDescent="0.25">
      <c r="A942" t="s">
        <v>2649</v>
      </c>
      <c r="B942" t="s">
        <v>2650</v>
      </c>
      <c r="C942" t="s">
        <v>5</v>
      </c>
      <c r="D942">
        <v>0.01</v>
      </c>
      <c r="E942" t="s">
        <v>17</v>
      </c>
      <c r="F942" t="s">
        <v>1641</v>
      </c>
      <c r="G942" t="s">
        <v>5</v>
      </c>
      <c r="H942" t="str">
        <f>VLOOKUP(Table_Query_from_Meridian_v32[[#This Row],[COUNTRY_CODE_OF_ORIGIN]],Sheet2!A:C,3,FALSE)</f>
        <v>Taiwan (Former Formosa)</v>
      </c>
    </row>
    <row r="943" spans="1:8" x14ac:dyDescent="0.25">
      <c r="A943" t="s">
        <v>2651</v>
      </c>
      <c r="B943" t="s">
        <v>2652</v>
      </c>
      <c r="C943" t="s">
        <v>5</v>
      </c>
      <c r="D943">
        <v>0</v>
      </c>
      <c r="E943" t="s">
        <v>25</v>
      </c>
      <c r="F943" t="s">
        <v>8417</v>
      </c>
      <c r="G943" t="s">
        <v>5</v>
      </c>
      <c r="H943" t="str">
        <f>VLOOKUP(Table_Query_from_Meridian_v32[[#This Row],[COUNTRY_CODE_OF_ORIGIN]],Sheet2!A:C,3,FALSE)</f>
        <v xml:space="preserve">Sweden </v>
      </c>
    </row>
    <row r="944" spans="1:8" x14ac:dyDescent="0.25">
      <c r="A944" t="s">
        <v>2653</v>
      </c>
      <c r="B944" t="s">
        <v>2654</v>
      </c>
      <c r="C944" t="s">
        <v>2655</v>
      </c>
      <c r="D944">
        <v>0.34</v>
      </c>
      <c r="E944" t="s">
        <v>13</v>
      </c>
      <c r="F944" t="s">
        <v>8418</v>
      </c>
      <c r="G944" t="s">
        <v>8310</v>
      </c>
      <c r="H944" t="str">
        <f>VLOOKUP(Table_Query_from_Meridian_v32[[#This Row],[COUNTRY_CODE_OF_ORIGIN]],Sheet2!A:C,3,FALSE)</f>
        <v xml:space="preserve">China </v>
      </c>
    </row>
    <row r="945" spans="1:8" x14ac:dyDescent="0.25">
      <c r="A945" t="s">
        <v>2656</v>
      </c>
      <c r="B945" t="s">
        <v>2657</v>
      </c>
      <c r="C945" t="s">
        <v>2658</v>
      </c>
      <c r="D945">
        <v>0.34</v>
      </c>
      <c r="E945" t="s">
        <v>13</v>
      </c>
      <c r="F945" t="s">
        <v>8418</v>
      </c>
      <c r="G945" t="s">
        <v>8310</v>
      </c>
      <c r="H945" t="str">
        <f>VLOOKUP(Table_Query_from_Meridian_v32[[#This Row],[COUNTRY_CODE_OF_ORIGIN]],Sheet2!A:C,3,FALSE)</f>
        <v xml:space="preserve">China </v>
      </c>
    </row>
    <row r="946" spans="1:8" x14ac:dyDescent="0.25">
      <c r="A946" t="s">
        <v>2659</v>
      </c>
      <c r="B946" t="s">
        <v>2660</v>
      </c>
      <c r="C946" t="s">
        <v>2661</v>
      </c>
      <c r="D946">
        <v>0.34</v>
      </c>
      <c r="E946" t="s">
        <v>13</v>
      </c>
      <c r="F946" t="s">
        <v>8418</v>
      </c>
      <c r="G946" t="s">
        <v>8310</v>
      </c>
      <c r="H946" t="str">
        <f>VLOOKUP(Table_Query_from_Meridian_v32[[#This Row],[COUNTRY_CODE_OF_ORIGIN]],Sheet2!A:C,3,FALSE)</f>
        <v xml:space="preserve">China </v>
      </c>
    </row>
    <row r="947" spans="1:8" x14ac:dyDescent="0.25">
      <c r="A947" t="s">
        <v>2662</v>
      </c>
      <c r="B947" t="s">
        <v>2663</v>
      </c>
      <c r="C947" t="s">
        <v>2664</v>
      </c>
      <c r="D947">
        <v>0.34</v>
      </c>
      <c r="E947" t="s">
        <v>6</v>
      </c>
      <c r="F947" t="s">
        <v>8418</v>
      </c>
      <c r="G947" t="s">
        <v>8310</v>
      </c>
      <c r="H947" t="str">
        <f>VLOOKUP(Table_Query_from_Meridian_v32[[#This Row],[COUNTRY_CODE_OF_ORIGIN]],Sheet2!A:C,3,FALSE)</f>
        <v xml:space="preserve">Great Britain (United Kingdom) </v>
      </c>
    </row>
    <row r="948" spans="1:8" x14ac:dyDescent="0.25">
      <c r="A948" t="s">
        <v>2665</v>
      </c>
      <c r="B948" t="s">
        <v>8993</v>
      </c>
      <c r="C948" t="s">
        <v>5</v>
      </c>
      <c r="D948">
        <v>0</v>
      </c>
      <c r="E948" t="s">
        <v>13</v>
      </c>
      <c r="F948" t="s">
        <v>8418</v>
      </c>
      <c r="G948" t="s">
        <v>8310</v>
      </c>
      <c r="H948" t="str">
        <f>VLOOKUP(Table_Query_from_Meridian_v32[[#This Row],[COUNTRY_CODE_OF_ORIGIN]],Sheet2!A:C,3,FALSE)</f>
        <v xml:space="preserve">China </v>
      </c>
    </row>
    <row r="949" spans="1:8" x14ac:dyDescent="0.25">
      <c r="A949" t="s">
        <v>2666</v>
      </c>
      <c r="B949" t="s">
        <v>2667</v>
      </c>
      <c r="C949" t="s">
        <v>5</v>
      </c>
      <c r="D949">
        <v>0</v>
      </c>
      <c r="E949" t="s">
        <v>13</v>
      </c>
      <c r="F949" t="s">
        <v>8418</v>
      </c>
      <c r="G949" t="s">
        <v>8310</v>
      </c>
      <c r="H949" t="str">
        <f>VLOOKUP(Table_Query_from_Meridian_v32[[#This Row],[COUNTRY_CODE_OF_ORIGIN]],Sheet2!A:C,3,FALSE)</f>
        <v xml:space="preserve">China </v>
      </c>
    </row>
    <row r="950" spans="1:8" x14ac:dyDescent="0.25">
      <c r="A950" t="s">
        <v>2668</v>
      </c>
      <c r="B950" t="s">
        <v>2669</v>
      </c>
      <c r="C950" t="s">
        <v>2670</v>
      </c>
      <c r="D950">
        <v>0.42</v>
      </c>
      <c r="E950" t="s">
        <v>13</v>
      </c>
      <c r="F950" t="s">
        <v>8418</v>
      </c>
      <c r="G950" t="s">
        <v>8310</v>
      </c>
      <c r="H950" t="str">
        <f>VLOOKUP(Table_Query_from_Meridian_v32[[#This Row],[COUNTRY_CODE_OF_ORIGIN]],Sheet2!A:C,3,FALSE)</f>
        <v xml:space="preserve">China </v>
      </c>
    </row>
    <row r="951" spans="1:8" x14ac:dyDescent="0.25">
      <c r="A951" t="s">
        <v>2671</v>
      </c>
      <c r="B951" t="s">
        <v>2672</v>
      </c>
      <c r="C951" t="s">
        <v>2673</v>
      </c>
      <c r="D951">
        <v>0.42</v>
      </c>
      <c r="E951" t="s">
        <v>13</v>
      </c>
      <c r="F951" t="s">
        <v>8418</v>
      </c>
      <c r="G951" t="s">
        <v>8310</v>
      </c>
      <c r="H951" t="str">
        <f>VLOOKUP(Table_Query_from_Meridian_v32[[#This Row],[COUNTRY_CODE_OF_ORIGIN]],Sheet2!A:C,3,FALSE)</f>
        <v xml:space="preserve">China </v>
      </c>
    </row>
    <row r="952" spans="1:8" x14ac:dyDescent="0.25">
      <c r="A952" t="s">
        <v>2674</v>
      </c>
      <c r="B952" t="s">
        <v>2675</v>
      </c>
      <c r="C952" t="s">
        <v>2676</v>
      </c>
      <c r="D952">
        <v>0.6</v>
      </c>
      <c r="E952" t="s">
        <v>13</v>
      </c>
      <c r="F952" t="s">
        <v>8418</v>
      </c>
      <c r="G952" t="s">
        <v>8310</v>
      </c>
      <c r="H952" t="str">
        <f>VLOOKUP(Table_Query_from_Meridian_v32[[#This Row],[COUNTRY_CODE_OF_ORIGIN]],Sheet2!A:C,3,FALSE)</f>
        <v xml:space="preserve">China </v>
      </c>
    </row>
    <row r="953" spans="1:8" x14ac:dyDescent="0.25">
      <c r="A953" t="s">
        <v>2677</v>
      </c>
      <c r="B953" t="s">
        <v>2678</v>
      </c>
      <c r="C953" t="s">
        <v>2679</v>
      </c>
      <c r="D953">
        <v>0.6</v>
      </c>
      <c r="E953" t="s">
        <v>13</v>
      </c>
      <c r="F953" t="s">
        <v>8418</v>
      </c>
      <c r="G953" t="s">
        <v>8310</v>
      </c>
      <c r="H953" t="str">
        <f>VLOOKUP(Table_Query_from_Meridian_v32[[#This Row],[COUNTRY_CODE_OF_ORIGIN]],Sheet2!A:C,3,FALSE)</f>
        <v xml:space="preserve">China </v>
      </c>
    </row>
    <row r="954" spans="1:8" x14ac:dyDescent="0.25">
      <c r="A954" t="s">
        <v>2680</v>
      </c>
      <c r="B954" t="s">
        <v>2681</v>
      </c>
      <c r="C954" t="s">
        <v>2682</v>
      </c>
      <c r="D954">
        <v>0.65</v>
      </c>
      <c r="E954" t="s">
        <v>13</v>
      </c>
      <c r="F954" t="s">
        <v>8418</v>
      </c>
      <c r="G954" t="s">
        <v>8310</v>
      </c>
      <c r="H954" t="str">
        <f>VLOOKUP(Table_Query_from_Meridian_v32[[#This Row],[COUNTRY_CODE_OF_ORIGIN]],Sheet2!A:C,3,FALSE)</f>
        <v xml:space="preserve">China </v>
      </c>
    </row>
    <row r="955" spans="1:8" x14ac:dyDescent="0.25">
      <c r="A955" t="s">
        <v>2683</v>
      </c>
      <c r="B955" t="s">
        <v>2684</v>
      </c>
      <c r="C955" t="s">
        <v>2685</v>
      </c>
      <c r="D955">
        <v>0.65</v>
      </c>
      <c r="E955" t="s">
        <v>13</v>
      </c>
      <c r="F955" t="s">
        <v>8418</v>
      </c>
      <c r="G955" t="s">
        <v>8310</v>
      </c>
      <c r="H955" t="str">
        <f>VLOOKUP(Table_Query_from_Meridian_v32[[#This Row],[COUNTRY_CODE_OF_ORIGIN]],Sheet2!A:C,3,FALSE)</f>
        <v xml:space="preserve">China </v>
      </c>
    </row>
    <row r="956" spans="1:8" x14ac:dyDescent="0.25">
      <c r="A956" t="s">
        <v>2686</v>
      </c>
      <c r="B956" t="s">
        <v>2687</v>
      </c>
      <c r="C956" t="s">
        <v>2688</v>
      </c>
      <c r="D956">
        <v>0.73</v>
      </c>
      <c r="E956" t="s">
        <v>13</v>
      </c>
      <c r="F956" t="s">
        <v>8418</v>
      </c>
      <c r="G956" t="s">
        <v>8310</v>
      </c>
      <c r="H956" t="str">
        <f>VLOOKUP(Table_Query_from_Meridian_v32[[#This Row],[COUNTRY_CODE_OF_ORIGIN]],Sheet2!A:C,3,FALSE)</f>
        <v xml:space="preserve">China </v>
      </c>
    </row>
    <row r="957" spans="1:8" x14ac:dyDescent="0.25">
      <c r="A957" t="s">
        <v>2689</v>
      </c>
      <c r="B957" t="s">
        <v>2690</v>
      </c>
      <c r="C957" t="s">
        <v>2691</v>
      </c>
      <c r="D957">
        <v>0.71</v>
      </c>
      <c r="E957" t="s">
        <v>13</v>
      </c>
      <c r="F957" t="s">
        <v>8418</v>
      </c>
      <c r="G957" t="s">
        <v>8310</v>
      </c>
      <c r="H957" t="str">
        <f>VLOOKUP(Table_Query_from_Meridian_v32[[#This Row],[COUNTRY_CODE_OF_ORIGIN]],Sheet2!A:C,3,FALSE)</f>
        <v xml:space="preserve">China </v>
      </c>
    </row>
    <row r="958" spans="1:8" x14ac:dyDescent="0.25">
      <c r="A958" t="s">
        <v>2692</v>
      </c>
      <c r="B958" t="s">
        <v>2693</v>
      </c>
      <c r="C958" t="s">
        <v>2694</v>
      </c>
      <c r="D958">
        <v>0.73</v>
      </c>
      <c r="E958" t="s">
        <v>13</v>
      </c>
      <c r="F958" t="s">
        <v>8418</v>
      </c>
      <c r="G958" t="s">
        <v>8310</v>
      </c>
      <c r="H958" t="str">
        <f>VLOOKUP(Table_Query_from_Meridian_v32[[#This Row],[COUNTRY_CODE_OF_ORIGIN]],Sheet2!A:C,3,FALSE)</f>
        <v xml:space="preserve">China </v>
      </c>
    </row>
    <row r="959" spans="1:8" x14ac:dyDescent="0.25">
      <c r="A959" t="s">
        <v>2695</v>
      </c>
      <c r="B959" t="s">
        <v>2696</v>
      </c>
      <c r="C959" t="s">
        <v>2697</v>
      </c>
      <c r="D959">
        <v>1.28</v>
      </c>
      <c r="E959" t="s">
        <v>13</v>
      </c>
      <c r="F959" t="s">
        <v>8418</v>
      </c>
      <c r="G959" t="s">
        <v>8310</v>
      </c>
      <c r="H959" t="str">
        <f>VLOOKUP(Table_Query_from_Meridian_v32[[#This Row],[COUNTRY_CODE_OF_ORIGIN]],Sheet2!A:C,3,FALSE)</f>
        <v xml:space="preserve">China </v>
      </c>
    </row>
    <row r="960" spans="1:8" x14ac:dyDescent="0.25">
      <c r="A960" t="s">
        <v>2698</v>
      </c>
      <c r="B960" t="s">
        <v>8998</v>
      </c>
      <c r="C960" t="s">
        <v>2699</v>
      </c>
      <c r="D960">
        <v>0.25</v>
      </c>
      <c r="E960" t="s">
        <v>13</v>
      </c>
      <c r="F960" t="s">
        <v>8418</v>
      </c>
      <c r="G960" t="s">
        <v>8310</v>
      </c>
      <c r="H960" t="str">
        <f>VLOOKUP(Table_Query_from_Meridian_v32[[#This Row],[COUNTRY_CODE_OF_ORIGIN]],Sheet2!A:C,3,FALSE)</f>
        <v xml:space="preserve">China </v>
      </c>
    </row>
    <row r="961" spans="1:8" x14ac:dyDescent="0.25">
      <c r="A961" t="s">
        <v>2700</v>
      </c>
      <c r="B961" t="s">
        <v>2701</v>
      </c>
      <c r="C961" t="s">
        <v>2702</v>
      </c>
      <c r="D961">
        <v>0.79</v>
      </c>
      <c r="E961" t="s">
        <v>13</v>
      </c>
      <c r="F961" t="s">
        <v>8418</v>
      </c>
      <c r="G961" t="s">
        <v>8310</v>
      </c>
      <c r="H961" t="str">
        <f>VLOOKUP(Table_Query_from_Meridian_v32[[#This Row],[COUNTRY_CODE_OF_ORIGIN]],Sheet2!A:C,3,FALSE)</f>
        <v xml:space="preserve">China </v>
      </c>
    </row>
    <row r="962" spans="1:8" x14ac:dyDescent="0.25">
      <c r="A962" t="s">
        <v>2703</v>
      </c>
      <c r="B962" t="s">
        <v>2704</v>
      </c>
      <c r="C962" t="s">
        <v>2705</v>
      </c>
      <c r="D962">
        <v>0.31</v>
      </c>
      <c r="E962" t="s">
        <v>13</v>
      </c>
      <c r="F962" t="s">
        <v>8418</v>
      </c>
      <c r="G962" t="s">
        <v>8310</v>
      </c>
      <c r="H962" t="str">
        <f>VLOOKUP(Table_Query_from_Meridian_v32[[#This Row],[COUNTRY_CODE_OF_ORIGIN]],Sheet2!A:C,3,FALSE)</f>
        <v xml:space="preserve">China </v>
      </c>
    </row>
    <row r="963" spans="1:8" x14ac:dyDescent="0.25">
      <c r="A963" t="s">
        <v>2706</v>
      </c>
      <c r="B963" t="s">
        <v>2707</v>
      </c>
      <c r="C963" t="s">
        <v>2708</v>
      </c>
      <c r="D963">
        <v>0.66</v>
      </c>
      <c r="E963" t="s">
        <v>13</v>
      </c>
      <c r="F963" t="s">
        <v>8418</v>
      </c>
      <c r="G963" t="s">
        <v>8310</v>
      </c>
      <c r="H963" t="str">
        <f>VLOOKUP(Table_Query_from_Meridian_v32[[#This Row],[COUNTRY_CODE_OF_ORIGIN]],Sheet2!A:C,3,FALSE)</f>
        <v xml:space="preserve">China </v>
      </c>
    </row>
    <row r="964" spans="1:8" x14ac:dyDescent="0.25">
      <c r="A964" t="s">
        <v>2709</v>
      </c>
      <c r="B964" t="s">
        <v>2710</v>
      </c>
      <c r="C964" t="s">
        <v>2711</v>
      </c>
      <c r="D964">
        <v>0.18</v>
      </c>
      <c r="E964" t="s">
        <v>13</v>
      </c>
      <c r="F964" t="s">
        <v>8418</v>
      </c>
      <c r="G964" t="s">
        <v>8310</v>
      </c>
      <c r="H964" t="str">
        <f>VLOOKUP(Table_Query_from_Meridian_v32[[#This Row],[COUNTRY_CODE_OF_ORIGIN]],Sheet2!A:C,3,FALSE)</f>
        <v xml:space="preserve">China </v>
      </c>
    </row>
    <row r="965" spans="1:8" x14ac:dyDescent="0.25">
      <c r="A965" t="s">
        <v>2712</v>
      </c>
      <c r="B965" t="s">
        <v>2713</v>
      </c>
      <c r="C965" t="s">
        <v>2714</v>
      </c>
      <c r="D965">
        <v>0.24</v>
      </c>
      <c r="E965" t="s">
        <v>13</v>
      </c>
      <c r="F965" t="s">
        <v>8418</v>
      </c>
      <c r="G965" t="s">
        <v>8310</v>
      </c>
      <c r="H965" t="str">
        <f>VLOOKUP(Table_Query_from_Meridian_v32[[#This Row],[COUNTRY_CODE_OF_ORIGIN]],Sheet2!A:C,3,FALSE)</f>
        <v xml:space="preserve">China </v>
      </c>
    </row>
    <row r="966" spans="1:8" x14ac:dyDescent="0.25">
      <c r="A966" t="s">
        <v>2715</v>
      </c>
      <c r="B966" t="s">
        <v>2716</v>
      </c>
      <c r="C966" t="s">
        <v>2717</v>
      </c>
      <c r="D966">
        <v>0.86</v>
      </c>
      <c r="E966" t="s">
        <v>13</v>
      </c>
      <c r="F966" t="s">
        <v>8418</v>
      </c>
      <c r="G966" t="s">
        <v>8310</v>
      </c>
      <c r="H966" t="str">
        <f>VLOOKUP(Table_Query_from_Meridian_v32[[#This Row],[COUNTRY_CODE_OF_ORIGIN]],Sheet2!A:C,3,FALSE)</f>
        <v xml:space="preserve">China </v>
      </c>
    </row>
    <row r="967" spans="1:8" x14ac:dyDescent="0.25">
      <c r="A967" t="s">
        <v>2718</v>
      </c>
      <c r="B967" t="s">
        <v>2719</v>
      </c>
      <c r="C967" t="s">
        <v>2720</v>
      </c>
      <c r="D967">
        <v>0.86</v>
      </c>
      <c r="E967" t="s">
        <v>13</v>
      </c>
      <c r="F967" t="s">
        <v>8418</v>
      </c>
      <c r="G967" t="s">
        <v>8310</v>
      </c>
      <c r="H967" t="str">
        <f>VLOOKUP(Table_Query_from_Meridian_v32[[#This Row],[COUNTRY_CODE_OF_ORIGIN]],Sheet2!A:C,3,FALSE)</f>
        <v xml:space="preserve">China </v>
      </c>
    </row>
    <row r="968" spans="1:8" x14ac:dyDescent="0.25">
      <c r="A968" t="s">
        <v>2721</v>
      </c>
      <c r="B968" t="s">
        <v>2722</v>
      </c>
      <c r="C968" t="s">
        <v>5</v>
      </c>
      <c r="D968">
        <v>0.86</v>
      </c>
      <c r="E968" t="s">
        <v>13</v>
      </c>
      <c r="F968" t="s">
        <v>8418</v>
      </c>
      <c r="G968" t="s">
        <v>8310</v>
      </c>
      <c r="H968" t="str">
        <f>VLOOKUP(Table_Query_from_Meridian_v32[[#This Row],[COUNTRY_CODE_OF_ORIGIN]],Sheet2!A:C,3,FALSE)</f>
        <v xml:space="preserve">China </v>
      </c>
    </row>
    <row r="969" spans="1:8" x14ac:dyDescent="0.25">
      <c r="A969" t="s">
        <v>2723</v>
      </c>
      <c r="B969" t="s">
        <v>2724</v>
      </c>
      <c r="C969" t="s">
        <v>2725</v>
      </c>
      <c r="D969">
        <v>1.1200000000000001</v>
      </c>
      <c r="E969" t="s">
        <v>13</v>
      </c>
      <c r="F969" t="s">
        <v>8418</v>
      </c>
      <c r="G969" t="s">
        <v>8310</v>
      </c>
      <c r="H969" t="str">
        <f>VLOOKUP(Table_Query_from_Meridian_v32[[#This Row],[COUNTRY_CODE_OF_ORIGIN]],Sheet2!A:C,3,FALSE)</f>
        <v xml:space="preserve">China </v>
      </c>
    </row>
    <row r="970" spans="1:8" x14ac:dyDescent="0.25">
      <c r="A970" t="s">
        <v>2726</v>
      </c>
      <c r="B970" t="s">
        <v>2727</v>
      </c>
      <c r="C970" t="s">
        <v>2728</v>
      </c>
      <c r="D970">
        <v>1.1200000000000001</v>
      </c>
      <c r="E970" t="s">
        <v>13</v>
      </c>
      <c r="F970" t="s">
        <v>8418</v>
      </c>
      <c r="G970" t="s">
        <v>8310</v>
      </c>
      <c r="H970" t="str">
        <f>VLOOKUP(Table_Query_from_Meridian_v32[[#This Row],[COUNTRY_CODE_OF_ORIGIN]],Sheet2!A:C,3,FALSE)</f>
        <v xml:space="preserve">China </v>
      </c>
    </row>
    <row r="971" spans="1:8" x14ac:dyDescent="0.25">
      <c r="A971" t="s">
        <v>2729</v>
      </c>
      <c r="B971" t="s">
        <v>8999</v>
      </c>
      <c r="C971" t="s">
        <v>5</v>
      </c>
      <c r="D971">
        <v>0</v>
      </c>
      <c r="E971" t="s">
        <v>13</v>
      </c>
      <c r="F971" t="s">
        <v>8418</v>
      </c>
      <c r="G971" t="s">
        <v>8310</v>
      </c>
      <c r="H971" t="str">
        <f>VLOOKUP(Table_Query_from_Meridian_v32[[#This Row],[COUNTRY_CODE_OF_ORIGIN]],Sheet2!A:C,3,FALSE)</f>
        <v xml:space="preserve">China </v>
      </c>
    </row>
    <row r="972" spans="1:8" x14ac:dyDescent="0.25">
      <c r="A972" t="s">
        <v>9051</v>
      </c>
      <c r="B972" t="s">
        <v>9052</v>
      </c>
      <c r="C972" t="s">
        <v>5</v>
      </c>
      <c r="D972">
        <v>0</v>
      </c>
      <c r="E972" t="s">
        <v>13</v>
      </c>
      <c r="F972" t="s">
        <v>8418</v>
      </c>
      <c r="G972" t="s">
        <v>8310</v>
      </c>
      <c r="H972" t="str">
        <f>VLOOKUP(Table_Query_from_Meridian_v32[[#This Row],[COUNTRY_CODE_OF_ORIGIN]],Sheet2!A:C,3,FALSE)</f>
        <v xml:space="preserve">China </v>
      </c>
    </row>
    <row r="973" spans="1:8" x14ac:dyDescent="0.25">
      <c r="A973" t="s">
        <v>2730</v>
      </c>
      <c r="B973" t="s">
        <v>2731</v>
      </c>
      <c r="C973" t="s">
        <v>2732</v>
      </c>
      <c r="D973">
        <v>1.04</v>
      </c>
      <c r="E973" t="s">
        <v>13</v>
      </c>
      <c r="F973" t="s">
        <v>8419</v>
      </c>
      <c r="G973" t="s">
        <v>8306</v>
      </c>
      <c r="H973" t="str">
        <f>VLOOKUP(Table_Query_from_Meridian_v32[[#This Row],[COUNTRY_CODE_OF_ORIGIN]],Sheet2!A:C,3,FALSE)</f>
        <v xml:space="preserve">China </v>
      </c>
    </row>
    <row r="974" spans="1:8" x14ac:dyDescent="0.25">
      <c r="A974" t="s">
        <v>2733</v>
      </c>
      <c r="B974" t="s">
        <v>2734</v>
      </c>
      <c r="C974" t="s">
        <v>2735</v>
      </c>
      <c r="D974">
        <v>1.27</v>
      </c>
      <c r="E974" t="s">
        <v>13</v>
      </c>
      <c r="F974" t="s">
        <v>8419</v>
      </c>
      <c r="G974" t="s">
        <v>8306</v>
      </c>
      <c r="H974" t="str">
        <f>VLOOKUP(Table_Query_from_Meridian_v32[[#This Row],[COUNTRY_CODE_OF_ORIGIN]],Sheet2!A:C,3,FALSE)</f>
        <v xml:space="preserve">China </v>
      </c>
    </row>
    <row r="975" spans="1:8" x14ac:dyDescent="0.25">
      <c r="A975" t="s">
        <v>2736</v>
      </c>
      <c r="B975" t="s">
        <v>2737</v>
      </c>
      <c r="C975" t="s">
        <v>2738</v>
      </c>
      <c r="D975">
        <v>1.27</v>
      </c>
      <c r="E975" t="s">
        <v>13</v>
      </c>
      <c r="F975" t="s">
        <v>8419</v>
      </c>
      <c r="G975" t="s">
        <v>8306</v>
      </c>
      <c r="H975" t="str">
        <f>VLOOKUP(Table_Query_from_Meridian_v32[[#This Row],[COUNTRY_CODE_OF_ORIGIN]],Sheet2!A:C,3,FALSE)</f>
        <v xml:space="preserve">China </v>
      </c>
    </row>
    <row r="976" spans="1:8" x14ac:dyDescent="0.25">
      <c r="A976" t="s">
        <v>2739</v>
      </c>
      <c r="B976" t="s">
        <v>2740</v>
      </c>
      <c r="C976" t="s">
        <v>2741</v>
      </c>
      <c r="D976">
        <v>2</v>
      </c>
      <c r="E976" t="s">
        <v>13</v>
      </c>
      <c r="F976" t="s">
        <v>8419</v>
      </c>
      <c r="G976" t="s">
        <v>8306</v>
      </c>
      <c r="H976" t="str">
        <f>VLOOKUP(Table_Query_from_Meridian_v32[[#This Row],[COUNTRY_CODE_OF_ORIGIN]],Sheet2!A:C,3,FALSE)</f>
        <v xml:space="preserve">China </v>
      </c>
    </row>
    <row r="977" spans="1:8" x14ac:dyDescent="0.25">
      <c r="A977" t="s">
        <v>2742</v>
      </c>
      <c r="B977" t="s">
        <v>2743</v>
      </c>
      <c r="C977" t="s">
        <v>2744</v>
      </c>
      <c r="D977">
        <v>2.2999999999999998</v>
      </c>
      <c r="E977" t="s">
        <v>13</v>
      </c>
      <c r="F977" t="s">
        <v>8419</v>
      </c>
      <c r="G977" t="s">
        <v>8306</v>
      </c>
      <c r="H977" t="str">
        <f>VLOOKUP(Table_Query_from_Meridian_v32[[#This Row],[COUNTRY_CODE_OF_ORIGIN]],Sheet2!A:C,3,FALSE)</f>
        <v xml:space="preserve">China </v>
      </c>
    </row>
    <row r="978" spans="1:8" x14ac:dyDescent="0.25">
      <c r="A978" t="s">
        <v>2745</v>
      </c>
      <c r="B978" t="s">
        <v>2746</v>
      </c>
      <c r="C978" t="s">
        <v>2747</v>
      </c>
      <c r="D978">
        <v>1.1599999999999999</v>
      </c>
      <c r="E978" t="s">
        <v>13</v>
      </c>
      <c r="F978" t="s">
        <v>8418</v>
      </c>
      <c r="G978" t="s">
        <v>8310</v>
      </c>
      <c r="H978" t="str">
        <f>VLOOKUP(Table_Query_from_Meridian_v32[[#This Row],[COUNTRY_CODE_OF_ORIGIN]],Sheet2!A:C,3,FALSE)</f>
        <v xml:space="preserve">China </v>
      </c>
    </row>
    <row r="979" spans="1:8" x14ac:dyDescent="0.25">
      <c r="A979" t="s">
        <v>2748</v>
      </c>
      <c r="B979" t="s">
        <v>2749</v>
      </c>
      <c r="C979" t="s">
        <v>2750</v>
      </c>
      <c r="D979">
        <v>1.1599999999999999</v>
      </c>
      <c r="E979" t="s">
        <v>13</v>
      </c>
      <c r="F979" t="s">
        <v>8418</v>
      </c>
      <c r="G979" t="s">
        <v>8310</v>
      </c>
      <c r="H979" t="str">
        <f>VLOOKUP(Table_Query_from_Meridian_v32[[#This Row],[COUNTRY_CODE_OF_ORIGIN]],Sheet2!A:C,3,FALSE)</f>
        <v xml:space="preserve">China </v>
      </c>
    </row>
    <row r="980" spans="1:8" x14ac:dyDescent="0.25">
      <c r="A980" t="s">
        <v>2751</v>
      </c>
      <c r="B980" t="s">
        <v>2752</v>
      </c>
      <c r="C980" t="s">
        <v>2753</v>
      </c>
      <c r="D980">
        <v>1.39</v>
      </c>
      <c r="E980" t="s">
        <v>13</v>
      </c>
      <c r="F980" t="s">
        <v>8418</v>
      </c>
      <c r="G980" t="s">
        <v>8310</v>
      </c>
      <c r="H980" t="str">
        <f>VLOOKUP(Table_Query_from_Meridian_v32[[#This Row],[COUNTRY_CODE_OF_ORIGIN]],Sheet2!A:C,3,FALSE)</f>
        <v xml:space="preserve">China </v>
      </c>
    </row>
    <row r="981" spans="1:8" x14ac:dyDescent="0.25">
      <c r="A981" t="s">
        <v>2754</v>
      </c>
      <c r="B981" t="s">
        <v>2755</v>
      </c>
      <c r="C981" t="s">
        <v>2756</v>
      </c>
      <c r="D981">
        <v>1.39</v>
      </c>
      <c r="E981" t="s">
        <v>13</v>
      </c>
      <c r="F981" t="s">
        <v>8418</v>
      </c>
      <c r="G981" t="s">
        <v>8310</v>
      </c>
      <c r="H981" t="str">
        <f>VLOOKUP(Table_Query_from_Meridian_v32[[#This Row],[COUNTRY_CODE_OF_ORIGIN]],Sheet2!A:C,3,FALSE)</f>
        <v xml:space="preserve">China </v>
      </c>
    </row>
    <row r="982" spans="1:8" x14ac:dyDescent="0.25">
      <c r="A982" t="s">
        <v>2757</v>
      </c>
      <c r="B982" t="s">
        <v>2758</v>
      </c>
      <c r="C982" t="s">
        <v>2759</v>
      </c>
      <c r="D982">
        <v>0.28999999999999998</v>
      </c>
      <c r="E982" t="s">
        <v>13</v>
      </c>
      <c r="F982" t="s">
        <v>8419</v>
      </c>
      <c r="G982" t="s">
        <v>8310</v>
      </c>
      <c r="H982" t="str">
        <f>VLOOKUP(Table_Query_from_Meridian_v32[[#This Row],[COUNTRY_CODE_OF_ORIGIN]],Sheet2!A:C,3,FALSE)</f>
        <v xml:space="preserve">China </v>
      </c>
    </row>
    <row r="983" spans="1:8" x14ac:dyDescent="0.25">
      <c r="A983" t="s">
        <v>2760</v>
      </c>
      <c r="B983" t="s">
        <v>2761</v>
      </c>
      <c r="C983" t="s">
        <v>2762</v>
      </c>
      <c r="D983">
        <v>0.28999999999999998</v>
      </c>
      <c r="E983" t="s">
        <v>13</v>
      </c>
      <c r="F983" t="s">
        <v>8419</v>
      </c>
      <c r="G983" t="s">
        <v>8310</v>
      </c>
      <c r="H983" t="str">
        <f>VLOOKUP(Table_Query_from_Meridian_v32[[#This Row],[COUNTRY_CODE_OF_ORIGIN]],Sheet2!A:C,3,FALSE)</f>
        <v xml:space="preserve">China </v>
      </c>
    </row>
    <row r="984" spans="1:8" x14ac:dyDescent="0.25">
      <c r="A984" t="s">
        <v>2763</v>
      </c>
      <c r="B984" t="s">
        <v>2764</v>
      </c>
      <c r="C984" t="s">
        <v>2765</v>
      </c>
      <c r="D984">
        <v>0.34</v>
      </c>
      <c r="E984" t="s">
        <v>13</v>
      </c>
      <c r="F984" t="s">
        <v>8419</v>
      </c>
      <c r="G984" t="s">
        <v>8306</v>
      </c>
      <c r="H984" t="str">
        <f>VLOOKUP(Table_Query_from_Meridian_v32[[#This Row],[COUNTRY_CODE_OF_ORIGIN]],Sheet2!A:C,3,FALSE)</f>
        <v xml:space="preserve">China </v>
      </c>
    </row>
    <row r="985" spans="1:8" x14ac:dyDescent="0.25">
      <c r="A985" t="s">
        <v>2766</v>
      </c>
      <c r="B985" t="s">
        <v>2767</v>
      </c>
      <c r="C985" t="s">
        <v>2768</v>
      </c>
      <c r="D985">
        <v>0.34</v>
      </c>
      <c r="E985" t="s">
        <v>13</v>
      </c>
      <c r="F985" t="s">
        <v>8419</v>
      </c>
      <c r="G985" t="s">
        <v>8306</v>
      </c>
      <c r="H985" t="str">
        <f>VLOOKUP(Table_Query_from_Meridian_v32[[#This Row],[COUNTRY_CODE_OF_ORIGIN]],Sheet2!A:C,3,FALSE)</f>
        <v xml:space="preserve">China </v>
      </c>
    </row>
    <row r="986" spans="1:8" x14ac:dyDescent="0.25">
      <c r="A986" t="s">
        <v>2769</v>
      </c>
      <c r="B986" t="s">
        <v>2770</v>
      </c>
      <c r="C986" t="s">
        <v>2771</v>
      </c>
      <c r="D986">
        <v>2.09</v>
      </c>
      <c r="E986" t="s">
        <v>13</v>
      </c>
      <c r="F986" t="s">
        <v>8420</v>
      </c>
      <c r="G986" t="s">
        <v>8310</v>
      </c>
      <c r="H986" t="str">
        <f>VLOOKUP(Table_Query_from_Meridian_v32[[#This Row],[COUNTRY_CODE_OF_ORIGIN]],Sheet2!A:C,3,FALSE)</f>
        <v xml:space="preserve">China </v>
      </c>
    </row>
    <row r="987" spans="1:8" x14ac:dyDescent="0.25">
      <c r="A987" t="s">
        <v>2772</v>
      </c>
      <c r="B987" t="s">
        <v>2773</v>
      </c>
      <c r="C987" t="s">
        <v>2774</v>
      </c>
      <c r="D987">
        <v>0.11</v>
      </c>
      <c r="E987" t="s">
        <v>13</v>
      </c>
      <c r="F987" t="s">
        <v>8420</v>
      </c>
      <c r="G987" t="s">
        <v>8310</v>
      </c>
      <c r="H987" t="str">
        <f>VLOOKUP(Table_Query_from_Meridian_v32[[#This Row],[COUNTRY_CODE_OF_ORIGIN]],Sheet2!A:C,3,FALSE)</f>
        <v xml:space="preserve">China </v>
      </c>
    </row>
    <row r="988" spans="1:8" x14ac:dyDescent="0.25">
      <c r="A988" t="s">
        <v>2775</v>
      </c>
      <c r="B988" t="s">
        <v>2776</v>
      </c>
      <c r="C988" t="s">
        <v>2777</v>
      </c>
      <c r="D988">
        <v>0.11</v>
      </c>
      <c r="E988" t="s">
        <v>13</v>
      </c>
      <c r="F988" t="s">
        <v>8420</v>
      </c>
      <c r="G988" t="s">
        <v>8310</v>
      </c>
      <c r="H988" t="str">
        <f>VLOOKUP(Table_Query_from_Meridian_v32[[#This Row],[COUNTRY_CODE_OF_ORIGIN]],Sheet2!A:C,3,FALSE)</f>
        <v xml:space="preserve">China </v>
      </c>
    </row>
    <row r="989" spans="1:8" x14ac:dyDescent="0.25">
      <c r="A989" t="s">
        <v>2778</v>
      </c>
      <c r="B989" t="s">
        <v>2779</v>
      </c>
      <c r="C989" t="s">
        <v>2780</v>
      </c>
      <c r="D989">
        <v>0.14000000000000001</v>
      </c>
      <c r="E989" t="s">
        <v>13</v>
      </c>
      <c r="F989" t="s">
        <v>8420</v>
      </c>
      <c r="G989" t="s">
        <v>8310</v>
      </c>
      <c r="H989" t="str">
        <f>VLOOKUP(Table_Query_from_Meridian_v32[[#This Row],[COUNTRY_CODE_OF_ORIGIN]],Sheet2!A:C,3,FALSE)</f>
        <v xml:space="preserve">China </v>
      </c>
    </row>
    <row r="990" spans="1:8" x14ac:dyDescent="0.25">
      <c r="A990" t="s">
        <v>2781</v>
      </c>
      <c r="B990" t="s">
        <v>2782</v>
      </c>
      <c r="C990" t="s">
        <v>2783</v>
      </c>
      <c r="D990">
        <v>0.14000000000000001</v>
      </c>
      <c r="E990" t="s">
        <v>13</v>
      </c>
      <c r="F990" t="s">
        <v>8420</v>
      </c>
      <c r="G990" t="s">
        <v>8310</v>
      </c>
      <c r="H990" t="str">
        <f>VLOOKUP(Table_Query_from_Meridian_v32[[#This Row],[COUNTRY_CODE_OF_ORIGIN]],Sheet2!A:C,3,FALSE)</f>
        <v xml:space="preserve">China </v>
      </c>
    </row>
    <row r="991" spans="1:8" x14ac:dyDescent="0.25">
      <c r="A991" t="s">
        <v>2784</v>
      </c>
      <c r="B991" t="s">
        <v>2785</v>
      </c>
      <c r="C991" t="s">
        <v>2786</v>
      </c>
      <c r="D991">
        <v>0.27</v>
      </c>
      <c r="E991" t="s">
        <v>13</v>
      </c>
      <c r="F991" t="s">
        <v>8420</v>
      </c>
      <c r="G991" t="s">
        <v>8310</v>
      </c>
      <c r="H991" t="str">
        <f>VLOOKUP(Table_Query_from_Meridian_v32[[#This Row],[COUNTRY_CODE_OF_ORIGIN]],Sheet2!A:C,3,FALSE)</f>
        <v xml:space="preserve">China </v>
      </c>
    </row>
    <row r="992" spans="1:8" x14ac:dyDescent="0.25">
      <c r="A992" t="s">
        <v>2787</v>
      </c>
      <c r="B992" t="s">
        <v>9010</v>
      </c>
      <c r="C992" t="s">
        <v>2788</v>
      </c>
      <c r="D992">
        <v>0.26</v>
      </c>
      <c r="E992" t="s">
        <v>13</v>
      </c>
      <c r="F992" t="s">
        <v>5</v>
      </c>
      <c r="G992" t="s">
        <v>5</v>
      </c>
      <c r="H992" t="str">
        <f>VLOOKUP(Table_Query_from_Meridian_v32[[#This Row],[COUNTRY_CODE_OF_ORIGIN]],Sheet2!A:C,3,FALSE)</f>
        <v xml:space="preserve">China </v>
      </c>
    </row>
    <row r="993" spans="1:8" x14ac:dyDescent="0.25">
      <c r="A993" t="s">
        <v>2789</v>
      </c>
      <c r="B993" t="s">
        <v>2790</v>
      </c>
      <c r="C993" t="s">
        <v>2791</v>
      </c>
      <c r="D993">
        <v>0.17</v>
      </c>
      <c r="E993" t="s">
        <v>13</v>
      </c>
      <c r="F993" t="s">
        <v>8420</v>
      </c>
      <c r="G993" t="s">
        <v>8310</v>
      </c>
      <c r="H993" t="str">
        <f>VLOOKUP(Table_Query_from_Meridian_v32[[#This Row],[COUNTRY_CODE_OF_ORIGIN]],Sheet2!A:C,3,FALSE)</f>
        <v xml:space="preserve">China </v>
      </c>
    </row>
    <row r="994" spans="1:8" x14ac:dyDescent="0.25">
      <c r="A994" t="s">
        <v>2792</v>
      </c>
      <c r="B994" t="s">
        <v>9000</v>
      </c>
      <c r="C994" t="s">
        <v>5</v>
      </c>
      <c r="D994">
        <v>0</v>
      </c>
      <c r="E994" t="s">
        <v>13</v>
      </c>
      <c r="F994" t="s">
        <v>5</v>
      </c>
      <c r="G994" t="s">
        <v>5</v>
      </c>
      <c r="H994" t="str">
        <f>VLOOKUP(Table_Query_from_Meridian_v32[[#This Row],[COUNTRY_CODE_OF_ORIGIN]],Sheet2!A:C,3,FALSE)</f>
        <v xml:space="preserve">China </v>
      </c>
    </row>
    <row r="995" spans="1:8" x14ac:dyDescent="0.25">
      <c r="A995" t="s">
        <v>2793</v>
      </c>
      <c r="B995" t="s">
        <v>2794</v>
      </c>
      <c r="C995" t="s">
        <v>2795</v>
      </c>
      <c r="D995">
        <v>0.39</v>
      </c>
      <c r="E995" t="s">
        <v>13</v>
      </c>
      <c r="F995" t="s">
        <v>8420</v>
      </c>
      <c r="G995" t="s">
        <v>8310</v>
      </c>
      <c r="H995" t="str">
        <f>VLOOKUP(Table_Query_from_Meridian_v32[[#This Row],[COUNTRY_CODE_OF_ORIGIN]],Sheet2!A:C,3,FALSE)</f>
        <v xml:space="preserve">China </v>
      </c>
    </row>
    <row r="996" spans="1:8" x14ac:dyDescent="0.25">
      <c r="A996" t="s">
        <v>2796</v>
      </c>
      <c r="B996" t="s">
        <v>2797</v>
      </c>
      <c r="C996" t="s">
        <v>2798</v>
      </c>
      <c r="D996">
        <v>0.24</v>
      </c>
      <c r="E996" t="s">
        <v>13</v>
      </c>
      <c r="F996" t="s">
        <v>8419</v>
      </c>
      <c r="G996" t="s">
        <v>8310</v>
      </c>
      <c r="H996" t="str">
        <f>VLOOKUP(Table_Query_from_Meridian_v32[[#This Row],[COUNTRY_CODE_OF_ORIGIN]],Sheet2!A:C,3,FALSE)</f>
        <v xml:space="preserve">China </v>
      </c>
    </row>
    <row r="997" spans="1:8" x14ac:dyDescent="0.25">
      <c r="A997" t="s">
        <v>2799</v>
      </c>
      <c r="B997" t="s">
        <v>2800</v>
      </c>
      <c r="C997" t="s">
        <v>2801</v>
      </c>
      <c r="D997">
        <v>0.3</v>
      </c>
      <c r="E997" t="s">
        <v>13</v>
      </c>
      <c r="F997" t="s">
        <v>8419</v>
      </c>
      <c r="G997" t="s">
        <v>8310</v>
      </c>
      <c r="H997" t="str">
        <f>VLOOKUP(Table_Query_from_Meridian_v32[[#This Row],[COUNTRY_CODE_OF_ORIGIN]],Sheet2!A:C,3,FALSE)</f>
        <v xml:space="preserve">China </v>
      </c>
    </row>
    <row r="998" spans="1:8" x14ac:dyDescent="0.25">
      <c r="A998" t="s">
        <v>2802</v>
      </c>
      <c r="B998" t="s">
        <v>2803</v>
      </c>
      <c r="C998" t="s">
        <v>2804</v>
      </c>
      <c r="D998">
        <v>1.39</v>
      </c>
      <c r="E998" t="s">
        <v>13</v>
      </c>
      <c r="F998" t="s">
        <v>8339</v>
      </c>
      <c r="G998" t="s">
        <v>8340</v>
      </c>
      <c r="H998" t="str">
        <f>VLOOKUP(Table_Query_from_Meridian_v32[[#This Row],[COUNTRY_CODE_OF_ORIGIN]],Sheet2!A:C,3,FALSE)</f>
        <v xml:space="preserve">China </v>
      </c>
    </row>
    <row r="999" spans="1:8" x14ac:dyDescent="0.25">
      <c r="A999" t="s">
        <v>2805</v>
      </c>
      <c r="B999" t="s">
        <v>2806</v>
      </c>
      <c r="C999" t="s">
        <v>976</v>
      </c>
      <c r="D999">
        <v>1.9</v>
      </c>
      <c r="E999" t="s">
        <v>13</v>
      </c>
      <c r="F999" t="s">
        <v>8339</v>
      </c>
      <c r="G999" t="s">
        <v>5</v>
      </c>
      <c r="H999" t="str">
        <f>VLOOKUP(Table_Query_from_Meridian_v32[[#This Row],[COUNTRY_CODE_OF_ORIGIN]],Sheet2!A:C,3,FALSE)</f>
        <v xml:space="preserve">China </v>
      </c>
    </row>
    <row r="1000" spans="1:8" x14ac:dyDescent="0.25">
      <c r="A1000" t="s">
        <v>2807</v>
      </c>
      <c r="B1000" t="s">
        <v>2808</v>
      </c>
      <c r="C1000" t="s">
        <v>2809</v>
      </c>
      <c r="D1000">
        <v>0.04</v>
      </c>
      <c r="E1000" t="s">
        <v>505</v>
      </c>
      <c r="F1000" t="s">
        <v>8339</v>
      </c>
      <c r="G1000" t="s">
        <v>5</v>
      </c>
      <c r="H1000" t="str">
        <f>VLOOKUP(Table_Query_from_Meridian_v32[[#This Row],[COUNTRY_CODE_OF_ORIGIN]],Sheet2!A:C,3,FALSE)</f>
        <v xml:space="preserve">Italy </v>
      </c>
    </row>
    <row r="1001" spans="1:8" x14ac:dyDescent="0.25">
      <c r="A1001" t="s">
        <v>2810</v>
      </c>
      <c r="B1001" t="s">
        <v>2811</v>
      </c>
      <c r="C1001" t="s">
        <v>2812</v>
      </c>
      <c r="D1001">
        <v>0.06</v>
      </c>
      <c r="E1001" t="s">
        <v>505</v>
      </c>
      <c r="F1001" t="s">
        <v>8339</v>
      </c>
      <c r="G1001" t="s">
        <v>5</v>
      </c>
      <c r="H1001" t="str">
        <f>VLOOKUP(Table_Query_from_Meridian_v32[[#This Row],[COUNTRY_CODE_OF_ORIGIN]],Sheet2!A:C,3,FALSE)</f>
        <v xml:space="preserve">Italy </v>
      </c>
    </row>
    <row r="1002" spans="1:8" x14ac:dyDescent="0.25">
      <c r="A1002" t="s">
        <v>2813</v>
      </c>
      <c r="B1002" t="s">
        <v>2814</v>
      </c>
      <c r="C1002" t="s">
        <v>2815</v>
      </c>
      <c r="D1002">
        <v>0.02</v>
      </c>
      <c r="E1002" t="s">
        <v>505</v>
      </c>
      <c r="F1002" t="s">
        <v>8339</v>
      </c>
      <c r="G1002" t="s">
        <v>5</v>
      </c>
      <c r="H1002" t="str">
        <f>VLOOKUP(Table_Query_from_Meridian_v32[[#This Row],[COUNTRY_CODE_OF_ORIGIN]],Sheet2!A:C,3,FALSE)</f>
        <v xml:space="preserve">Italy </v>
      </c>
    </row>
    <row r="1003" spans="1:8" x14ac:dyDescent="0.25">
      <c r="A1003" t="s">
        <v>2816</v>
      </c>
      <c r="B1003" t="s">
        <v>2817</v>
      </c>
      <c r="C1003" t="s">
        <v>2818</v>
      </c>
      <c r="D1003">
        <v>0.02</v>
      </c>
      <c r="E1003" t="s">
        <v>505</v>
      </c>
      <c r="F1003" t="s">
        <v>8339</v>
      </c>
      <c r="G1003" t="s">
        <v>5</v>
      </c>
      <c r="H1003" t="str">
        <f>VLOOKUP(Table_Query_from_Meridian_v32[[#This Row],[COUNTRY_CODE_OF_ORIGIN]],Sheet2!A:C,3,FALSE)</f>
        <v xml:space="preserve">Italy </v>
      </c>
    </row>
    <row r="1004" spans="1:8" x14ac:dyDescent="0.25">
      <c r="A1004" t="s">
        <v>2819</v>
      </c>
      <c r="B1004" t="s">
        <v>2820</v>
      </c>
      <c r="C1004" t="s">
        <v>2821</v>
      </c>
      <c r="D1004">
        <v>0.02</v>
      </c>
      <c r="E1004" t="s">
        <v>505</v>
      </c>
      <c r="F1004" t="s">
        <v>8339</v>
      </c>
      <c r="G1004" t="s">
        <v>5</v>
      </c>
      <c r="H1004" t="str">
        <f>VLOOKUP(Table_Query_from_Meridian_v32[[#This Row],[COUNTRY_CODE_OF_ORIGIN]],Sheet2!A:C,3,FALSE)</f>
        <v xml:space="preserve">Italy </v>
      </c>
    </row>
    <row r="1005" spans="1:8" x14ac:dyDescent="0.25">
      <c r="A1005" t="s">
        <v>2822</v>
      </c>
      <c r="B1005" t="s">
        <v>2823</v>
      </c>
      <c r="C1005" t="s">
        <v>2824</v>
      </c>
      <c r="D1005">
        <v>0.02</v>
      </c>
      <c r="E1005" t="s">
        <v>505</v>
      </c>
      <c r="F1005" t="s">
        <v>8339</v>
      </c>
      <c r="G1005" t="s">
        <v>5</v>
      </c>
      <c r="H1005" t="str">
        <f>VLOOKUP(Table_Query_from_Meridian_v32[[#This Row],[COUNTRY_CODE_OF_ORIGIN]],Sheet2!A:C,3,FALSE)</f>
        <v xml:space="preserve">Italy </v>
      </c>
    </row>
    <row r="1006" spans="1:8" x14ac:dyDescent="0.25">
      <c r="A1006" t="s">
        <v>2825</v>
      </c>
      <c r="B1006" t="s">
        <v>2826</v>
      </c>
      <c r="C1006" t="s">
        <v>1936</v>
      </c>
      <c r="D1006">
        <v>0.02</v>
      </c>
      <c r="E1006" t="s">
        <v>505</v>
      </c>
      <c r="F1006" t="s">
        <v>8339</v>
      </c>
      <c r="G1006" t="s">
        <v>5</v>
      </c>
      <c r="H1006" t="str">
        <f>VLOOKUP(Table_Query_from_Meridian_v32[[#This Row],[COUNTRY_CODE_OF_ORIGIN]],Sheet2!A:C,3,FALSE)</f>
        <v xml:space="preserve">Italy </v>
      </c>
    </row>
    <row r="1007" spans="1:8" x14ac:dyDescent="0.25">
      <c r="A1007" t="s">
        <v>2827</v>
      </c>
      <c r="B1007" t="s">
        <v>2828</v>
      </c>
      <c r="C1007" t="s">
        <v>1935</v>
      </c>
      <c r="D1007">
        <v>0.02</v>
      </c>
      <c r="E1007" t="s">
        <v>505</v>
      </c>
      <c r="F1007" t="s">
        <v>8339</v>
      </c>
      <c r="G1007" t="s">
        <v>5</v>
      </c>
      <c r="H1007" t="str">
        <f>VLOOKUP(Table_Query_from_Meridian_v32[[#This Row],[COUNTRY_CODE_OF_ORIGIN]],Sheet2!A:C,3,FALSE)</f>
        <v xml:space="preserve">Italy </v>
      </c>
    </row>
    <row r="1008" spans="1:8" x14ac:dyDescent="0.25">
      <c r="A1008" t="s">
        <v>2829</v>
      </c>
      <c r="B1008" t="s">
        <v>2830</v>
      </c>
      <c r="C1008" t="s">
        <v>2831</v>
      </c>
      <c r="D1008">
        <v>0.02</v>
      </c>
      <c r="E1008" t="s">
        <v>505</v>
      </c>
      <c r="F1008" t="s">
        <v>8339</v>
      </c>
      <c r="G1008" t="s">
        <v>5</v>
      </c>
      <c r="H1008" t="str">
        <f>VLOOKUP(Table_Query_from_Meridian_v32[[#This Row],[COUNTRY_CODE_OF_ORIGIN]],Sheet2!A:C,3,FALSE)</f>
        <v xml:space="preserve">Italy </v>
      </c>
    </row>
    <row r="1009" spans="1:8" x14ac:dyDescent="0.25">
      <c r="A1009" t="s">
        <v>2832</v>
      </c>
      <c r="B1009" t="s">
        <v>2833</v>
      </c>
      <c r="C1009" t="s">
        <v>937</v>
      </c>
      <c r="D1009">
        <v>0.02</v>
      </c>
      <c r="E1009" t="s">
        <v>505</v>
      </c>
      <c r="F1009" t="s">
        <v>8339</v>
      </c>
      <c r="G1009" t="s">
        <v>5</v>
      </c>
      <c r="H1009" t="str">
        <f>VLOOKUP(Table_Query_from_Meridian_v32[[#This Row],[COUNTRY_CODE_OF_ORIGIN]],Sheet2!A:C,3,FALSE)</f>
        <v xml:space="preserve">Italy </v>
      </c>
    </row>
    <row r="1010" spans="1:8" x14ac:dyDescent="0.25">
      <c r="A1010" t="s">
        <v>2834</v>
      </c>
      <c r="B1010" t="s">
        <v>2835</v>
      </c>
      <c r="C1010" t="s">
        <v>2836</v>
      </c>
      <c r="D1010">
        <v>0.02</v>
      </c>
      <c r="E1010" t="s">
        <v>505</v>
      </c>
      <c r="F1010" t="s">
        <v>8339</v>
      </c>
      <c r="G1010" t="s">
        <v>5</v>
      </c>
      <c r="H1010" t="str">
        <f>VLOOKUP(Table_Query_from_Meridian_v32[[#This Row],[COUNTRY_CODE_OF_ORIGIN]],Sheet2!A:C,3,FALSE)</f>
        <v xml:space="preserve">Italy </v>
      </c>
    </row>
    <row r="1011" spans="1:8" x14ac:dyDescent="0.25">
      <c r="A1011" t="s">
        <v>2837</v>
      </c>
      <c r="B1011" t="s">
        <v>2838</v>
      </c>
      <c r="C1011" t="s">
        <v>2839</v>
      </c>
      <c r="D1011">
        <v>0.02</v>
      </c>
      <c r="E1011" t="s">
        <v>505</v>
      </c>
      <c r="F1011" t="s">
        <v>8339</v>
      </c>
      <c r="G1011" t="s">
        <v>5</v>
      </c>
      <c r="H1011" t="str">
        <f>VLOOKUP(Table_Query_from_Meridian_v32[[#This Row],[COUNTRY_CODE_OF_ORIGIN]],Sheet2!A:C,3,FALSE)</f>
        <v xml:space="preserve">Italy </v>
      </c>
    </row>
    <row r="1012" spans="1:8" x14ac:dyDescent="0.25">
      <c r="A1012" t="s">
        <v>2840</v>
      </c>
      <c r="B1012" t="s">
        <v>2841</v>
      </c>
      <c r="C1012" t="s">
        <v>2842</v>
      </c>
      <c r="D1012">
        <v>0.02</v>
      </c>
      <c r="E1012" t="s">
        <v>505</v>
      </c>
      <c r="F1012" t="s">
        <v>8339</v>
      </c>
      <c r="G1012" t="s">
        <v>5</v>
      </c>
      <c r="H1012" t="str">
        <f>VLOOKUP(Table_Query_from_Meridian_v32[[#This Row],[COUNTRY_CODE_OF_ORIGIN]],Sheet2!A:C,3,FALSE)</f>
        <v xml:space="preserve">Italy </v>
      </c>
    </row>
    <row r="1013" spans="1:8" x14ac:dyDescent="0.25">
      <c r="A1013" t="s">
        <v>2843</v>
      </c>
      <c r="B1013" t="s">
        <v>2844</v>
      </c>
      <c r="C1013" t="s">
        <v>2845</v>
      </c>
      <c r="D1013">
        <v>0.02</v>
      </c>
      <c r="E1013" t="s">
        <v>505</v>
      </c>
      <c r="F1013" t="s">
        <v>8339</v>
      </c>
      <c r="G1013" t="s">
        <v>5</v>
      </c>
      <c r="H1013" t="str">
        <f>VLOOKUP(Table_Query_from_Meridian_v32[[#This Row],[COUNTRY_CODE_OF_ORIGIN]],Sheet2!A:C,3,FALSE)</f>
        <v xml:space="preserve">Italy </v>
      </c>
    </row>
    <row r="1014" spans="1:8" x14ac:dyDescent="0.25">
      <c r="A1014" t="s">
        <v>2846</v>
      </c>
      <c r="B1014" t="s">
        <v>2847</v>
      </c>
      <c r="C1014" t="s">
        <v>2848</v>
      </c>
      <c r="D1014">
        <v>0.02</v>
      </c>
      <c r="E1014" t="s">
        <v>505</v>
      </c>
      <c r="F1014" t="s">
        <v>8339</v>
      </c>
      <c r="G1014" t="s">
        <v>5</v>
      </c>
      <c r="H1014" t="str">
        <f>VLOOKUP(Table_Query_from_Meridian_v32[[#This Row],[COUNTRY_CODE_OF_ORIGIN]],Sheet2!A:C,3,FALSE)</f>
        <v xml:space="preserve">Italy </v>
      </c>
    </row>
    <row r="1015" spans="1:8" x14ac:dyDescent="0.25">
      <c r="A1015" t="s">
        <v>2849</v>
      </c>
      <c r="B1015" t="s">
        <v>2850</v>
      </c>
      <c r="C1015" t="s">
        <v>2851</v>
      </c>
      <c r="D1015">
        <v>0.02</v>
      </c>
      <c r="E1015" t="s">
        <v>505</v>
      </c>
      <c r="F1015" t="s">
        <v>8339</v>
      </c>
      <c r="G1015" t="s">
        <v>5</v>
      </c>
      <c r="H1015" t="str">
        <f>VLOOKUP(Table_Query_from_Meridian_v32[[#This Row],[COUNTRY_CODE_OF_ORIGIN]],Sheet2!A:C,3,FALSE)</f>
        <v xml:space="preserve">Italy </v>
      </c>
    </row>
    <row r="1016" spans="1:8" x14ac:dyDescent="0.25">
      <c r="A1016" t="s">
        <v>2852</v>
      </c>
      <c r="B1016" t="s">
        <v>2853</v>
      </c>
      <c r="C1016" t="s">
        <v>2854</v>
      </c>
      <c r="D1016">
        <v>0.02</v>
      </c>
      <c r="E1016" t="s">
        <v>505</v>
      </c>
      <c r="F1016" t="s">
        <v>8339</v>
      </c>
      <c r="G1016" t="s">
        <v>5</v>
      </c>
      <c r="H1016" t="str">
        <f>VLOOKUP(Table_Query_from_Meridian_v32[[#This Row],[COUNTRY_CODE_OF_ORIGIN]],Sheet2!A:C,3,FALSE)</f>
        <v xml:space="preserve">Italy </v>
      </c>
    </row>
    <row r="1017" spans="1:8" x14ac:dyDescent="0.25">
      <c r="A1017" t="s">
        <v>2855</v>
      </c>
      <c r="B1017" t="s">
        <v>2856</v>
      </c>
      <c r="C1017" t="s">
        <v>2857</v>
      </c>
      <c r="D1017">
        <v>0.04</v>
      </c>
      <c r="E1017" t="s">
        <v>505</v>
      </c>
      <c r="F1017" t="s">
        <v>8339</v>
      </c>
      <c r="G1017" t="s">
        <v>5</v>
      </c>
      <c r="H1017" t="str">
        <f>VLOOKUP(Table_Query_from_Meridian_v32[[#This Row],[COUNTRY_CODE_OF_ORIGIN]],Sheet2!A:C,3,FALSE)</f>
        <v xml:space="preserve">Italy </v>
      </c>
    </row>
    <row r="1018" spans="1:8" x14ac:dyDescent="0.25">
      <c r="A1018" t="s">
        <v>2858</v>
      </c>
      <c r="B1018" t="s">
        <v>2859</v>
      </c>
      <c r="C1018" t="s">
        <v>2860</v>
      </c>
      <c r="D1018">
        <v>0.02</v>
      </c>
      <c r="E1018" t="s">
        <v>505</v>
      </c>
      <c r="F1018" t="s">
        <v>8339</v>
      </c>
      <c r="G1018" t="s">
        <v>5</v>
      </c>
      <c r="H1018" t="str">
        <f>VLOOKUP(Table_Query_from_Meridian_v32[[#This Row],[COUNTRY_CODE_OF_ORIGIN]],Sheet2!A:C,3,FALSE)</f>
        <v xml:space="preserve">Italy </v>
      </c>
    </row>
    <row r="1019" spans="1:8" x14ac:dyDescent="0.25">
      <c r="A1019" t="s">
        <v>2861</v>
      </c>
      <c r="B1019" t="s">
        <v>2862</v>
      </c>
      <c r="C1019" t="s">
        <v>2863</v>
      </c>
      <c r="D1019">
        <v>0.02</v>
      </c>
      <c r="E1019" t="s">
        <v>505</v>
      </c>
      <c r="F1019" t="s">
        <v>8339</v>
      </c>
      <c r="G1019" t="s">
        <v>5</v>
      </c>
      <c r="H1019" t="str">
        <f>VLOOKUP(Table_Query_from_Meridian_v32[[#This Row],[COUNTRY_CODE_OF_ORIGIN]],Sheet2!A:C,3,FALSE)</f>
        <v xml:space="preserve">Italy </v>
      </c>
    </row>
    <row r="1020" spans="1:8" x14ac:dyDescent="0.25">
      <c r="A1020" t="s">
        <v>2864</v>
      </c>
      <c r="B1020" t="s">
        <v>2865</v>
      </c>
      <c r="C1020" t="s">
        <v>2866</v>
      </c>
      <c r="D1020">
        <v>0.02</v>
      </c>
      <c r="E1020" t="s">
        <v>505</v>
      </c>
      <c r="F1020" t="s">
        <v>8339</v>
      </c>
      <c r="G1020" t="s">
        <v>5</v>
      </c>
      <c r="H1020" t="str">
        <f>VLOOKUP(Table_Query_from_Meridian_v32[[#This Row],[COUNTRY_CODE_OF_ORIGIN]],Sheet2!A:C,3,FALSE)</f>
        <v xml:space="preserve">Italy </v>
      </c>
    </row>
    <row r="1021" spans="1:8" x14ac:dyDescent="0.25">
      <c r="A1021" t="s">
        <v>2867</v>
      </c>
      <c r="B1021" t="s">
        <v>2868</v>
      </c>
      <c r="C1021" t="s">
        <v>2869</v>
      </c>
      <c r="D1021">
        <v>0.02</v>
      </c>
      <c r="E1021" t="s">
        <v>505</v>
      </c>
      <c r="F1021" t="s">
        <v>8339</v>
      </c>
      <c r="G1021" t="s">
        <v>5</v>
      </c>
      <c r="H1021" t="str">
        <f>VLOOKUP(Table_Query_from_Meridian_v32[[#This Row],[COUNTRY_CODE_OF_ORIGIN]],Sheet2!A:C,3,FALSE)</f>
        <v xml:space="preserve">Italy </v>
      </c>
    </row>
    <row r="1022" spans="1:8" x14ac:dyDescent="0.25">
      <c r="A1022" t="s">
        <v>2870</v>
      </c>
      <c r="B1022" t="s">
        <v>2871</v>
      </c>
      <c r="C1022" t="s">
        <v>2872</v>
      </c>
      <c r="D1022">
        <v>0.02</v>
      </c>
      <c r="E1022" t="s">
        <v>505</v>
      </c>
      <c r="F1022" t="s">
        <v>8339</v>
      </c>
      <c r="G1022" t="s">
        <v>5</v>
      </c>
      <c r="H1022" t="str">
        <f>VLOOKUP(Table_Query_from_Meridian_v32[[#This Row],[COUNTRY_CODE_OF_ORIGIN]],Sheet2!A:C,3,FALSE)</f>
        <v xml:space="preserve">Italy </v>
      </c>
    </row>
    <row r="1023" spans="1:8" x14ac:dyDescent="0.25">
      <c r="A1023" t="s">
        <v>2873</v>
      </c>
      <c r="B1023" t="s">
        <v>2874</v>
      </c>
      <c r="C1023" t="s">
        <v>2875</v>
      </c>
      <c r="D1023">
        <v>0.02</v>
      </c>
      <c r="E1023" t="s">
        <v>505</v>
      </c>
      <c r="F1023" t="s">
        <v>8339</v>
      </c>
      <c r="G1023" t="s">
        <v>5</v>
      </c>
      <c r="H1023" t="str">
        <f>VLOOKUP(Table_Query_from_Meridian_v32[[#This Row],[COUNTRY_CODE_OF_ORIGIN]],Sheet2!A:C,3,FALSE)</f>
        <v xml:space="preserve">Italy </v>
      </c>
    </row>
    <row r="1024" spans="1:8" x14ac:dyDescent="0.25">
      <c r="A1024" t="s">
        <v>2876</v>
      </c>
      <c r="B1024" t="s">
        <v>2877</v>
      </c>
      <c r="C1024" t="s">
        <v>2878</v>
      </c>
      <c r="D1024">
        <v>0.02</v>
      </c>
      <c r="E1024" t="s">
        <v>505</v>
      </c>
      <c r="F1024" t="s">
        <v>8339</v>
      </c>
      <c r="G1024" t="s">
        <v>5</v>
      </c>
      <c r="H1024" t="str">
        <f>VLOOKUP(Table_Query_from_Meridian_v32[[#This Row],[COUNTRY_CODE_OF_ORIGIN]],Sheet2!A:C,3,FALSE)</f>
        <v xml:space="preserve">Italy </v>
      </c>
    </row>
    <row r="1025" spans="1:8" x14ac:dyDescent="0.25">
      <c r="A1025" t="s">
        <v>2879</v>
      </c>
      <c r="B1025" t="s">
        <v>2880</v>
      </c>
      <c r="C1025" t="s">
        <v>2881</v>
      </c>
      <c r="D1025">
        <v>0.02</v>
      </c>
      <c r="E1025" t="s">
        <v>505</v>
      </c>
      <c r="F1025" t="s">
        <v>8339</v>
      </c>
      <c r="G1025" t="s">
        <v>5</v>
      </c>
      <c r="H1025" t="str">
        <f>VLOOKUP(Table_Query_from_Meridian_v32[[#This Row],[COUNTRY_CODE_OF_ORIGIN]],Sheet2!A:C,3,FALSE)</f>
        <v xml:space="preserve">Italy </v>
      </c>
    </row>
    <row r="1026" spans="1:8" x14ac:dyDescent="0.25">
      <c r="A1026" t="s">
        <v>2882</v>
      </c>
      <c r="B1026" t="s">
        <v>2883</v>
      </c>
      <c r="C1026" t="s">
        <v>2884</v>
      </c>
      <c r="D1026">
        <v>0.02</v>
      </c>
      <c r="E1026" t="s">
        <v>505</v>
      </c>
      <c r="F1026" t="s">
        <v>8339</v>
      </c>
      <c r="G1026" t="s">
        <v>5</v>
      </c>
      <c r="H1026" t="str">
        <f>VLOOKUP(Table_Query_from_Meridian_v32[[#This Row],[COUNTRY_CODE_OF_ORIGIN]],Sheet2!A:C,3,FALSE)</f>
        <v xml:space="preserve">Italy </v>
      </c>
    </row>
    <row r="1027" spans="1:8" x14ac:dyDescent="0.25">
      <c r="A1027" t="s">
        <v>2885</v>
      </c>
      <c r="B1027" t="s">
        <v>2886</v>
      </c>
      <c r="C1027" t="s">
        <v>5</v>
      </c>
      <c r="D1027">
        <v>0</v>
      </c>
      <c r="E1027" t="s">
        <v>505</v>
      </c>
      <c r="F1027" t="s">
        <v>8339</v>
      </c>
      <c r="G1027" t="s">
        <v>5</v>
      </c>
      <c r="H1027" t="str">
        <f>VLOOKUP(Table_Query_from_Meridian_v32[[#This Row],[COUNTRY_CODE_OF_ORIGIN]],Sheet2!A:C,3,FALSE)</f>
        <v xml:space="preserve">Italy </v>
      </c>
    </row>
    <row r="1028" spans="1:8" x14ac:dyDescent="0.25">
      <c r="A1028" t="s">
        <v>2887</v>
      </c>
      <c r="B1028" t="s">
        <v>2888</v>
      </c>
      <c r="C1028" t="s">
        <v>5</v>
      </c>
      <c r="D1028">
        <v>0</v>
      </c>
      <c r="E1028" t="s">
        <v>505</v>
      </c>
      <c r="F1028" t="s">
        <v>8339</v>
      </c>
      <c r="G1028" t="s">
        <v>5</v>
      </c>
      <c r="H1028" t="str">
        <f>VLOOKUP(Table_Query_from_Meridian_v32[[#This Row],[COUNTRY_CODE_OF_ORIGIN]],Sheet2!A:C,3,FALSE)</f>
        <v xml:space="preserve">Italy </v>
      </c>
    </row>
    <row r="1029" spans="1:8" x14ac:dyDescent="0.25">
      <c r="A1029" t="s">
        <v>2889</v>
      </c>
      <c r="B1029" t="s">
        <v>2890</v>
      </c>
      <c r="C1029" t="s">
        <v>5</v>
      </c>
      <c r="D1029">
        <v>0</v>
      </c>
      <c r="E1029" t="s">
        <v>505</v>
      </c>
      <c r="F1029" t="s">
        <v>8339</v>
      </c>
      <c r="G1029" t="s">
        <v>5</v>
      </c>
      <c r="H1029" t="str">
        <f>VLOOKUP(Table_Query_from_Meridian_v32[[#This Row],[COUNTRY_CODE_OF_ORIGIN]],Sheet2!A:C,3,FALSE)</f>
        <v xml:space="preserve">Italy </v>
      </c>
    </row>
    <row r="1030" spans="1:8" x14ac:dyDescent="0.25">
      <c r="A1030" t="s">
        <v>2891</v>
      </c>
      <c r="B1030" t="s">
        <v>2892</v>
      </c>
      <c r="C1030" t="s">
        <v>5</v>
      </c>
      <c r="D1030">
        <v>0</v>
      </c>
      <c r="E1030" t="s">
        <v>505</v>
      </c>
      <c r="F1030" t="s">
        <v>8339</v>
      </c>
      <c r="G1030" t="s">
        <v>5</v>
      </c>
      <c r="H1030" t="str">
        <f>VLOOKUP(Table_Query_from_Meridian_v32[[#This Row],[COUNTRY_CODE_OF_ORIGIN]],Sheet2!A:C,3,FALSE)</f>
        <v xml:space="preserve">Italy </v>
      </c>
    </row>
    <row r="1031" spans="1:8" x14ac:dyDescent="0.25">
      <c r="A1031" t="s">
        <v>2893</v>
      </c>
      <c r="B1031" t="s">
        <v>2894</v>
      </c>
      <c r="C1031" t="s">
        <v>5</v>
      </c>
      <c r="D1031">
        <v>0</v>
      </c>
      <c r="E1031" t="s">
        <v>505</v>
      </c>
      <c r="F1031" t="s">
        <v>8339</v>
      </c>
      <c r="G1031" t="s">
        <v>5</v>
      </c>
      <c r="H1031" t="str">
        <f>VLOOKUP(Table_Query_from_Meridian_v32[[#This Row],[COUNTRY_CODE_OF_ORIGIN]],Sheet2!A:C,3,FALSE)</f>
        <v xml:space="preserve">Italy </v>
      </c>
    </row>
    <row r="1032" spans="1:8" x14ac:dyDescent="0.25">
      <c r="A1032" t="s">
        <v>2895</v>
      </c>
      <c r="B1032" t="s">
        <v>2896</v>
      </c>
      <c r="C1032" t="s">
        <v>5</v>
      </c>
      <c r="D1032">
        <v>0</v>
      </c>
      <c r="E1032" t="s">
        <v>505</v>
      </c>
      <c r="F1032" t="s">
        <v>8339</v>
      </c>
      <c r="G1032" t="s">
        <v>5</v>
      </c>
      <c r="H1032" t="str">
        <f>VLOOKUP(Table_Query_from_Meridian_v32[[#This Row],[COUNTRY_CODE_OF_ORIGIN]],Sheet2!A:C,3,FALSE)</f>
        <v xml:space="preserve">Italy </v>
      </c>
    </row>
    <row r="1033" spans="1:8" x14ac:dyDescent="0.25">
      <c r="A1033" t="s">
        <v>2897</v>
      </c>
      <c r="B1033" t="s">
        <v>2898</v>
      </c>
      <c r="C1033" t="s">
        <v>5</v>
      </c>
      <c r="D1033">
        <v>0.04</v>
      </c>
      <c r="E1033" t="s">
        <v>505</v>
      </c>
      <c r="F1033" t="s">
        <v>8339</v>
      </c>
      <c r="G1033" t="s">
        <v>5</v>
      </c>
      <c r="H1033" t="str">
        <f>VLOOKUP(Table_Query_from_Meridian_v32[[#This Row],[COUNTRY_CODE_OF_ORIGIN]],Sheet2!A:C,3,FALSE)</f>
        <v xml:space="preserve">Italy </v>
      </c>
    </row>
    <row r="1034" spans="1:8" x14ac:dyDescent="0.25">
      <c r="A1034" t="s">
        <v>2899</v>
      </c>
      <c r="B1034" t="s">
        <v>2900</v>
      </c>
      <c r="C1034" t="s">
        <v>5</v>
      </c>
      <c r="D1034">
        <v>0.04</v>
      </c>
      <c r="E1034" t="s">
        <v>505</v>
      </c>
      <c r="F1034" t="s">
        <v>8339</v>
      </c>
      <c r="G1034" t="s">
        <v>5</v>
      </c>
      <c r="H1034" t="str">
        <f>VLOOKUP(Table_Query_from_Meridian_v32[[#This Row],[COUNTRY_CODE_OF_ORIGIN]],Sheet2!A:C,3,FALSE)</f>
        <v xml:space="preserve">Italy </v>
      </c>
    </row>
    <row r="1035" spans="1:8" x14ac:dyDescent="0.25">
      <c r="A1035" t="s">
        <v>2901</v>
      </c>
      <c r="B1035" t="s">
        <v>2902</v>
      </c>
      <c r="C1035" t="s">
        <v>5</v>
      </c>
      <c r="D1035">
        <v>0.04</v>
      </c>
      <c r="E1035" t="s">
        <v>505</v>
      </c>
      <c r="F1035" t="s">
        <v>8339</v>
      </c>
      <c r="G1035" t="s">
        <v>5</v>
      </c>
      <c r="H1035" t="str">
        <f>VLOOKUP(Table_Query_from_Meridian_v32[[#This Row],[COUNTRY_CODE_OF_ORIGIN]],Sheet2!A:C,3,FALSE)</f>
        <v xml:space="preserve">Italy </v>
      </c>
    </row>
    <row r="1036" spans="1:8" x14ac:dyDescent="0.25">
      <c r="A1036" t="s">
        <v>2903</v>
      </c>
      <c r="B1036" t="s">
        <v>2904</v>
      </c>
      <c r="C1036" t="s">
        <v>5</v>
      </c>
      <c r="D1036">
        <v>0.04</v>
      </c>
      <c r="E1036" t="s">
        <v>505</v>
      </c>
      <c r="F1036" t="s">
        <v>8339</v>
      </c>
      <c r="G1036" t="s">
        <v>5</v>
      </c>
      <c r="H1036" t="str">
        <f>VLOOKUP(Table_Query_from_Meridian_v32[[#This Row],[COUNTRY_CODE_OF_ORIGIN]],Sheet2!A:C,3,FALSE)</f>
        <v xml:space="preserve">Italy </v>
      </c>
    </row>
    <row r="1037" spans="1:8" x14ac:dyDescent="0.25">
      <c r="A1037" t="s">
        <v>2905</v>
      </c>
      <c r="B1037" t="s">
        <v>2906</v>
      </c>
      <c r="C1037" t="s">
        <v>2907</v>
      </c>
      <c r="D1037">
        <v>0.04</v>
      </c>
      <c r="E1037" t="s">
        <v>505</v>
      </c>
      <c r="F1037" t="s">
        <v>8339</v>
      </c>
      <c r="G1037" t="s">
        <v>5</v>
      </c>
      <c r="H1037" t="str">
        <f>VLOOKUP(Table_Query_from_Meridian_v32[[#This Row],[COUNTRY_CODE_OF_ORIGIN]],Sheet2!A:C,3,FALSE)</f>
        <v xml:space="preserve">Italy </v>
      </c>
    </row>
    <row r="1038" spans="1:8" x14ac:dyDescent="0.25">
      <c r="A1038" t="s">
        <v>2908</v>
      </c>
      <c r="B1038" t="s">
        <v>2909</v>
      </c>
      <c r="C1038" t="s">
        <v>2910</v>
      </c>
      <c r="D1038">
        <v>0.04</v>
      </c>
      <c r="E1038" t="s">
        <v>505</v>
      </c>
      <c r="F1038" t="s">
        <v>8339</v>
      </c>
      <c r="G1038" t="s">
        <v>5</v>
      </c>
      <c r="H1038" t="str">
        <f>VLOOKUP(Table_Query_from_Meridian_v32[[#This Row],[COUNTRY_CODE_OF_ORIGIN]],Sheet2!A:C,3,FALSE)</f>
        <v xml:space="preserve">Italy </v>
      </c>
    </row>
    <row r="1039" spans="1:8" x14ac:dyDescent="0.25">
      <c r="A1039" t="s">
        <v>2911</v>
      </c>
      <c r="B1039" t="s">
        <v>2912</v>
      </c>
      <c r="C1039" t="s">
        <v>2913</v>
      </c>
      <c r="D1039">
        <v>0.03</v>
      </c>
      <c r="E1039" t="s">
        <v>505</v>
      </c>
      <c r="F1039" t="s">
        <v>8339</v>
      </c>
      <c r="G1039" t="s">
        <v>5</v>
      </c>
      <c r="H1039" t="str">
        <f>VLOOKUP(Table_Query_from_Meridian_v32[[#This Row],[COUNTRY_CODE_OF_ORIGIN]],Sheet2!A:C,3,FALSE)</f>
        <v xml:space="preserve">Italy </v>
      </c>
    </row>
    <row r="1040" spans="1:8" x14ac:dyDescent="0.25">
      <c r="A1040" t="s">
        <v>2914</v>
      </c>
      <c r="B1040" t="s">
        <v>2915</v>
      </c>
      <c r="C1040" t="s">
        <v>2916</v>
      </c>
      <c r="D1040">
        <v>0.02</v>
      </c>
      <c r="E1040" t="s">
        <v>505</v>
      </c>
      <c r="F1040" t="s">
        <v>8339</v>
      </c>
      <c r="G1040" t="s">
        <v>5</v>
      </c>
      <c r="H1040" t="str">
        <f>VLOOKUP(Table_Query_from_Meridian_v32[[#This Row],[COUNTRY_CODE_OF_ORIGIN]],Sheet2!A:C,3,FALSE)</f>
        <v xml:space="preserve">Italy </v>
      </c>
    </row>
    <row r="1041" spans="1:8" x14ac:dyDescent="0.25">
      <c r="A1041" t="s">
        <v>2917</v>
      </c>
      <c r="B1041" t="s">
        <v>2918</v>
      </c>
      <c r="C1041" t="s">
        <v>2804</v>
      </c>
      <c r="D1041">
        <v>0.02</v>
      </c>
      <c r="E1041" t="s">
        <v>505</v>
      </c>
      <c r="F1041" t="s">
        <v>8339</v>
      </c>
      <c r="G1041" t="s">
        <v>5</v>
      </c>
      <c r="H1041" t="str">
        <f>VLOOKUP(Table_Query_from_Meridian_v32[[#This Row],[COUNTRY_CODE_OF_ORIGIN]],Sheet2!A:C,3,FALSE)</f>
        <v xml:space="preserve">Italy </v>
      </c>
    </row>
    <row r="1042" spans="1:8" x14ac:dyDescent="0.25">
      <c r="A1042" t="s">
        <v>2919</v>
      </c>
      <c r="B1042" t="s">
        <v>2920</v>
      </c>
      <c r="C1042" t="s">
        <v>2921</v>
      </c>
      <c r="D1042">
        <v>0.02</v>
      </c>
      <c r="E1042" t="s">
        <v>505</v>
      </c>
      <c r="F1042" t="s">
        <v>8339</v>
      </c>
      <c r="G1042" t="s">
        <v>5</v>
      </c>
      <c r="H1042" t="str">
        <f>VLOOKUP(Table_Query_from_Meridian_v32[[#This Row],[COUNTRY_CODE_OF_ORIGIN]],Sheet2!A:C,3,FALSE)</f>
        <v xml:space="preserve">Italy </v>
      </c>
    </row>
    <row r="1043" spans="1:8" x14ac:dyDescent="0.25">
      <c r="A1043" t="s">
        <v>2922</v>
      </c>
      <c r="B1043" t="s">
        <v>2923</v>
      </c>
      <c r="C1043" t="s">
        <v>2924</v>
      </c>
      <c r="D1043">
        <v>0.04</v>
      </c>
      <c r="E1043" t="s">
        <v>505</v>
      </c>
      <c r="F1043" t="s">
        <v>8339</v>
      </c>
      <c r="G1043" t="s">
        <v>5</v>
      </c>
      <c r="H1043" t="str">
        <f>VLOOKUP(Table_Query_from_Meridian_v32[[#This Row],[COUNTRY_CODE_OF_ORIGIN]],Sheet2!A:C,3,FALSE)</f>
        <v xml:space="preserve">Italy </v>
      </c>
    </row>
    <row r="1044" spans="1:8" x14ac:dyDescent="0.25">
      <c r="A1044" t="s">
        <v>2925</v>
      </c>
      <c r="B1044" t="s">
        <v>2926</v>
      </c>
      <c r="C1044" t="s">
        <v>2927</v>
      </c>
      <c r="D1044">
        <v>0.03</v>
      </c>
      <c r="E1044" t="s">
        <v>505</v>
      </c>
      <c r="F1044" t="s">
        <v>8339</v>
      </c>
      <c r="G1044" t="s">
        <v>5</v>
      </c>
      <c r="H1044" t="str">
        <f>VLOOKUP(Table_Query_from_Meridian_v32[[#This Row],[COUNTRY_CODE_OF_ORIGIN]],Sheet2!A:C,3,FALSE)</f>
        <v xml:space="preserve">Italy </v>
      </c>
    </row>
    <row r="1045" spans="1:8" x14ac:dyDescent="0.25">
      <c r="A1045" t="s">
        <v>2928</v>
      </c>
      <c r="B1045" t="s">
        <v>2929</v>
      </c>
      <c r="C1045" t="s">
        <v>2930</v>
      </c>
      <c r="D1045">
        <v>0.04</v>
      </c>
      <c r="E1045" t="s">
        <v>505</v>
      </c>
      <c r="F1045" t="s">
        <v>8339</v>
      </c>
      <c r="G1045" t="s">
        <v>5</v>
      </c>
      <c r="H1045" t="str">
        <f>VLOOKUP(Table_Query_from_Meridian_v32[[#This Row],[COUNTRY_CODE_OF_ORIGIN]],Sheet2!A:C,3,FALSE)</f>
        <v xml:space="preserve">Italy </v>
      </c>
    </row>
    <row r="1046" spans="1:8" x14ac:dyDescent="0.25">
      <c r="A1046" t="s">
        <v>2931</v>
      </c>
      <c r="B1046" t="s">
        <v>2932</v>
      </c>
      <c r="C1046" t="s">
        <v>2933</v>
      </c>
      <c r="D1046">
        <v>0.04</v>
      </c>
      <c r="E1046" t="s">
        <v>505</v>
      </c>
      <c r="F1046" t="s">
        <v>8339</v>
      </c>
      <c r="G1046" t="s">
        <v>5</v>
      </c>
      <c r="H1046" t="str">
        <f>VLOOKUP(Table_Query_from_Meridian_v32[[#This Row],[COUNTRY_CODE_OF_ORIGIN]],Sheet2!A:C,3,FALSE)</f>
        <v xml:space="preserve">Italy </v>
      </c>
    </row>
    <row r="1047" spans="1:8" x14ac:dyDescent="0.25">
      <c r="A1047" t="s">
        <v>2934</v>
      </c>
      <c r="B1047" t="s">
        <v>2935</v>
      </c>
      <c r="C1047" t="s">
        <v>2936</v>
      </c>
      <c r="D1047">
        <v>0.04</v>
      </c>
      <c r="E1047" t="s">
        <v>505</v>
      </c>
      <c r="F1047" t="s">
        <v>8339</v>
      </c>
      <c r="G1047" t="s">
        <v>5</v>
      </c>
      <c r="H1047" t="str">
        <f>VLOOKUP(Table_Query_from_Meridian_v32[[#This Row],[COUNTRY_CODE_OF_ORIGIN]],Sheet2!A:C,3,FALSE)</f>
        <v xml:space="preserve">Italy </v>
      </c>
    </row>
    <row r="1048" spans="1:8" x14ac:dyDescent="0.25">
      <c r="A1048" t="s">
        <v>2937</v>
      </c>
      <c r="B1048" t="s">
        <v>2938</v>
      </c>
      <c r="C1048" t="s">
        <v>2939</v>
      </c>
      <c r="D1048">
        <v>0.03</v>
      </c>
      <c r="E1048" t="s">
        <v>505</v>
      </c>
      <c r="F1048" t="s">
        <v>8339</v>
      </c>
      <c r="G1048" t="s">
        <v>5</v>
      </c>
      <c r="H1048" t="str">
        <f>VLOOKUP(Table_Query_from_Meridian_v32[[#This Row],[COUNTRY_CODE_OF_ORIGIN]],Sheet2!A:C,3,FALSE)</f>
        <v xml:space="preserve">Italy </v>
      </c>
    </row>
    <row r="1049" spans="1:8" x14ac:dyDescent="0.25">
      <c r="A1049" t="s">
        <v>2940</v>
      </c>
      <c r="B1049" t="s">
        <v>2941</v>
      </c>
      <c r="C1049" t="s">
        <v>2942</v>
      </c>
      <c r="D1049">
        <v>0.03</v>
      </c>
      <c r="E1049" t="s">
        <v>505</v>
      </c>
      <c r="F1049" t="s">
        <v>8339</v>
      </c>
      <c r="G1049" t="s">
        <v>5</v>
      </c>
      <c r="H1049" t="str">
        <f>VLOOKUP(Table_Query_from_Meridian_v32[[#This Row],[COUNTRY_CODE_OF_ORIGIN]],Sheet2!A:C,3,FALSE)</f>
        <v xml:space="preserve">Italy </v>
      </c>
    </row>
    <row r="1050" spans="1:8" x14ac:dyDescent="0.25">
      <c r="A1050" t="s">
        <v>2943</v>
      </c>
      <c r="B1050" t="s">
        <v>2944</v>
      </c>
      <c r="C1050" t="s">
        <v>2945</v>
      </c>
      <c r="D1050">
        <v>0.04</v>
      </c>
      <c r="E1050" t="s">
        <v>505</v>
      </c>
      <c r="F1050" t="s">
        <v>8339</v>
      </c>
      <c r="G1050" t="s">
        <v>5</v>
      </c>
      <c r="H1050" t="str">
        <f>VLOOKUP(Table_Query_from_Meridian_v32[[#This Row],[COUNTRY_CODE_OF_ORIGIN]],Sheet2!A:C,3,FALSE)</f>
        <v xml:space="preserve">Italy </v>
      </c>
    </row>
    <row r="1051" spans="1:8" x14ac:dyDescent="0.25">
      <c r="A1051" t="s">
        <v>2946</v>
      </c>
      <c r="B1051" t="s">
        <v>2947</v>
      </c>
      <c r="C1051" t="s">
        <v>2948</v>
      </c>
      <c r="D1051">
        <v>0.09</v>
      </c>
      <c r="E1051" t="s">
        <v>505</v>
      </c>
      <c r="F1051" t="s">
        <v>8339</v>
      </c>
      <c r="G1051" t="s">
        <v>5</v>
      </c>
      <c r="H1051" t="str">
        <f>VLOOKUP(Table_Query_from_Meridian_v32[[#This Row],[COUNTRY_CODE_OF_ORIGIN]],Sheet2!A:C,3,FALSE)</f>
        <v xml:space="preserve">Italy </v>
      </c>
    </row>
    <row r="1052" spans="1:8" x14ac:dyDescent="0.25">
      <c r="A1052" t="s">
        <v>2949</v>
      </c>
      <c r="B1052" t="s">
        <v>2950</v>
      </c>
      <c r="C1052" t="s">
        <v>2951</v>
      </c>
      <c r="D1052">
        <v>0.14000000000000001</v>
      </c>
      <c r="E1052" t="s">
        <v>505</v>
      </c>
      <c r="F1052" t="s">
        <v>8339</v>
      </c>
      <c r="G1052" t="s">
        <v>5</v>
      </c>
      <c r="H1052" t="str">
        <f>VLOOKUP(Table_Query_from_Meridian_v32[[#This Row],[COUNTRY_CODE_OF_ORIGIN]],Sheet2!A:C,3,FALSE)</f>
        <v xml:space="preserve">Italy </v>
      </c>
    </row>
    <row r="1053" spans="1:8" x14ac:dyDescent="0.25">
      <c r="A1053" t="s">
        <v>2952</v>
      </c>
      <c r="B1053" t="s">
        <v>2953</v>
      </c>
      <c r="C1053" t="s">
        <v>2954</v>
      </c>
      <c r="D1053">
        <v>0.19</v>
      </c>
      <c r="E1053" t="s">
        <v>505</v>
      </c>
      <c r="F1053" t="s">
        <v>8339</v>
      </c>
      <c r="G1053" t="s">
        <v>5</v>
      </c>
      <c r="H1053" t="str">
        <f>VLOOKUP(Table_Query_from_Meridian_v32[[#This Row],[COUNTRY_CODE_OF_ORIGIN]],Sheet2!A:C,3,FALSE)</f>
        <v xml:space="preserve">Italy </v>
      </c>
    </row>
    <row r="1054" spans="1:8" x14ac:dyDescent="0.25">
      <c r="A1054" t="s">
        <v>2955</v>
      </c>
      <c r="B1054" t="s">
        <v>2956</v>
      </c>
      <c r="C1054" t="s">
        <v>2957</v>
      </c>
      <c r="D1054">
        <v>0.24</v>
      </c>
      <c r="E1054" t="s">
        <v>505</v>
      </c>
      <c r="F1054" t="s">
        <v>8339</v>
      </c>
      <c r="G1054" t="s">
        <v>5</v>
      </c>
      <c r="H1054" t="str">
        <f>VLOOKUP(Table_Query_from_Meridian_v32[[#This Row],[COUNTRY_CODE_OF_ORIGIN]],Sheet2!A:C,3,FALSE)</f>
        <v xml:space="preserve">Italy </v>
      </c>
    </row>
    <row r="1055" spans="1:8" x14ac:dyDescent="0.25">
      <c r="A1055" t="s">
        <v>2958</v>
      </c>
      <c r="B1055" t="s">
        <v>2959</v>
      </c>
      <c r="C1055" t="s">
        <v>2960</v>
      </c>
      <c r="D1055">
        <v>0.42</v>
      </c>
      <c r="E1055" t="s">
        <v>505</v>
      </c>
      <c r="F1055" t="s">
        <v>8339</v>
      </c>
      <c r="G1055" t="s">
        <v>5</v>
      </c>
      <c r="H1055" t="str">
        <f>VLOOKUP(Table_Query_from_Meridian_v32[[#This Row],[COUNTRY_CODE_OF_ORIGIN]],Sheet2!A:C,3,FALSE)</f>
        <v xml:space="preserve">Italy </v>
      </c>
    </row>
    <row r="1056" spans="1:8" x14ac:dyDescent="0.25">
      <c r="A1056" t="s">
        <v>2961</v>
      </c>
      <c r="B1056" t="s">
        <v>2962</v>
      </c>
      <c r="C1056" t="s">
        <v>983</v>
      </c>
      <c r="D1056">
        <v>0.03</v>
      </c>
      <c r="E1056" t="s">
        <v>13</v>
      </c>
      <c r="F1056" t="s">
        <v>8339</v>
      </c>
      <c r="G1056" t="s">
        <v>5</v>
      </c>
      <c r="H1056" t="str">
        <f>VLOOKUP(Table_Query_from_Meridian_v32[[#This Row],[COUNTRY_CODE_OF_ORIGIN]],Sheet2!A:C,3,FALSE)</f>
        <v xml:space="preserve">China </v>
      </c>
    </row>
    <row r="1057" spans="1:8" x14ac:dyDescent="0.25">
      <c r="A1057" t="s">
        <v>2963</v>
      </c>
      <c r="B1057" t="s">
        <v>2964</v>
      </c>
      <c r="C1057" t="s">
        <v>2921</v>
      </c>
      <c r="D1057">
        <v>0.04</v>
      </c>
      <c r="E1057" t="s">
        <v>13</v>
      </c>
      <c r="F1057" t="s">
        <v>8339</v>
      </c>
      <c r="G1057" t="s">
        <v>5</v>
      </c>
      <c r="H1057" t="str">
        <f>VLOOKUP(Table_Query_from_Meridian_v32[[#This Row],[COUNTRY_CODE_OF_ORIGIN]],Sheet2!A:C,3,FALSE)</f>
        <v xml:space="preserve">China </v>
      </c>
    </row>
    <row r="1058" spans="1:8" x14ac:dyDescent="0.25">
      <c r="A1058" t="s">
        <v>2965</v>
      </c>
      <c r="B1058" t="s">
        <v>2966</v>
      </c>
      <c r="C1058" t="s">
        <v>2967</v>
      </c>
      <c r="D1058">
        <v>0.08</v>
      </c>
      <c r="E1058" t="s">
        <v>13</v>
      </c>
      <c r="F1058" t="s">
        <v>8339</v>
      </c>
      <c r="G1058" t="s">
        <v>5</v>
      </c>
      <c r="H1058" t="str">
        <f>VLOOKUP(Table_Query_from_Meridian_v32[[#This Row],[COUNTRY_CODE_OF_ORIGIN]],Sheet2!A:C,3,FALSE)</f>
        <v xml:space="preserve">China </v>
      </c>
    </row>
    <row r="1059" spans="1:8" x14ac:dyDescent="0.25">
      <c r="A1059" t="s">
        <v>2968</v>
      </c>
      <c r="B1059" t="s">
        <v>2969</v>
      </c>
      <c r="C1059" t="s">
        <v>2970</v>
      </c>
      <c r="D1059">
        <v>0.11</v>
      </c>
      <c r="E1059" t="s">
        <v>13</v>
      </c>
      <c r="F1059" t="s">
        <v>8339</v>
      </c>
      <c r="G1059" t="s">
        <v>5</v>
      </c>
      <c r="H1059" t="str">
        <f>VLOOKUP(Table_Query_from_Meridian_v32[[#This Row],[COUNTRY_CODE_OF_ORIGIN]],Sheet2!A:C,3,FALSE)</f>
        <v xml:space="preserve">China </v>
      </c>
    </row>
    <row r="1060" spans="1:8" x14ac:dyDescent="0.25">
      <c r="A1060" t="s">
        <v>2971</v>
      </c>
      <c r="B1060" t="s">
        <v>2972</v>
      </c>
      <c r="C1060" t="s">
        <v>2973</v>
      </c>
      <c r="D1060">
        <v>0.15</v>
      </c>
      <c r="E1060" t="s">
        <v>13</v>
      </c>
      <c r="F1060" t="s">
        <v>8339</v>
      </c>
      <c r="G1060" t="s">
        <v>5</v>
      </c>
      <c r="H1060" t="str">
        <f>VLOOKUP(Table_Query_from_Meridian_v32[[#This Row],[COUNTRY_CODE_OF_ORIGIN]],Sheet2!A:C,3,FALSE)</f>
        <v xml:space="preserve">China </v>
      </c>
    </row>
    <row r="1061" spans="1:8" x14ac:dyDescent="0.25">
      <c r="A1061" t="s">
        <v>2974</v>
      </c>
      <c r="B1061" t="s">
        <v>2975</v>
      </c>
      <c r="C1061" t="s">
        <v>2976</v>
      </c>
      <c r="D1061">
        <v>0.22</v>
      </c>
      <c r="E1061" t="s">
        <v>13</v>
      </c>
      <c r="F1061" t="s">
        <v>8339</v>
      </c>
      <c r="G1061" t="s">
        <v>5</v>
      </c>
      <c r="H1061" t="str">
        <f>VLOOKUP(Table_Query_from_Meridian_v32[[#This Row],[COUNTRY_CODE_OF_ORIGIN]],Sheet2!A:C,3,FALSE)</f>
        <v xml:space="preserve">China </v>
      </c>
    </row>
    <row r="1062" spans="1:8" x14ac:dyDescent="0.25">
      <c r="A1062" t="s">
        <v>2977</v>
      </c>
      <c r="B1062" t="s">
        <v>2978</v>
      </c>
      <c r="C1062" t="s">
        <v>2979</v>
      </c>
      <c r="D1062">
        <v>0.14000000000000001</v>
      </c>
      <c r="E1062" t="s">
        <v>505</v>
      </c>
      <c r="F1062" t="s">
        <v>8339</v>
      </c>
      <c r="G1062" t="s">
        <v>5</v>
      </c>
      <c r="H1062" t="str">
        <f>VLOOKUP(Table_Query_from_Meridian_v32[[#This Row],[COUNTRY_CODE_OF_ORIGIN]],Sheet2!A:C,3,FALSE)</f>
        <v xml:space="preserve">Italy </v>
      </c>
    </row>
    <row r="1063" spans="1:8" x14ac:dyDescent="0.25">
      <c r="A1063" t="s">
        <v>2980</v>
      </c>
      <c r="B1063" t="s">
        <v>2981</v>
      </c>
      <c r="C1063" t="s">
        <v>2982</v>
      </c>
      <c r="D1063">
        <v>0.2</v>
      </c>
      <c r="E1063" t="s">
        <v>505</v>
      </c>
      <c r="F1063" t="s">
        <v>8339</v>
      </c>
      <c r="G1063" t="s">
        <v>5</v>
      </c>
      <c r="H1063" t="str">
        <f>VLOOKUP(Table_Query_from_Meridian_v32[[#This Row],[COUNTRY_CODE_OF_ORIGIN]],Sheet2!A:C,3,FALSE)</f>
        <v xml:space="preserve">Italy </v>
      </c>
    </row>
    <row r="1064" spans="1:8" x14ac:dyDescent="0.25">
      <c r="A1064" t="s">
        <v>2983</v>
      </c>
      <c r="B1064" t="s">
        <v>2984</v>
      </c>
      <c r="C1064" t="s">
        <v>2985</v>
      </c>
      <c r="D1064">
        <v>0.27</v>
      </c>
      <c r="E1064" t="s">
        <v>505</v>
      </c>
      <c r="F1064" t="s">
        <v>8339</v>
      </c>
      <c r="G1064" t="s">
        <v>5</v>
      </c>
      <c r="H1064" t="str">
        <f>VLOOKUP(Table_Query_from_Meridian_v32[[#This Row],[COUNTRY_CODE_OF_ORIGIN]],Sheet2!A:C,3,FALSE)</f>
        <v xml:space="preserve">Italy </v>
      </c>
    </row>
    <row r="1065" spans="1:8" x14ac:dyDescent="0.25">
      <c r="A1065" t="s">
        <v>2986</v>
      </c>
      <c r="B1065" t="s">
        <v>2987</v>
      </c>
      <c r="C1065" t="s">
        <v>2988</v>
      </c>
      <c r="D1065">
        <v>0.43</v>
      </c>
      <c r="E1065" t="s">
        <v>505</v>
      </c>
      <c r="F1065" t="s">
        <v>8339</v>
      </c>
      <c r="G1065" t="s">
        <v>5</v>
      </c>
      <c r="H1065" t="str">
        <f>VLOOKUP(Table_Query_from_Meridian_v32[[#This Row],[COUNTRY_CODE_OF_ORIGIN]],Sheet2!A:C,3,FALSE)</f>
        <v xml:space="preserve">Italy </v>
      </c>
    </row>
    <row r="1066" spans="1:8" x14ac:dyDescent="0.25">
      <c r="A1066" t="s">
        <v>2989</v>
      </c>
      <c r="B1066" t="s">
        <v>2990</v>
      </c>
      <c r="C1066" t="s">
        <v>2991</v>
      </c>
      <c r="D1066">
        <v>0.04</v>
      </c>
      <c r="E1066" t="s">
        <v>505</v>
      </c>
      <c r="F1066" t="s">
        <v>8339</v>
      </c>
      <c r="G1066" t="s">
        <v>5</v>
      </c>
      <c r="H1066" t="str">
        <f>VLOOKUP(Table_Query_from_Meridian_v32[[#This Row],[COUNTRY_CODE_OF_ORIGIN]],Sheet2!A:C,3,FALSE)</f>
        <v xml:space="preserve">Italy </v>
      </c>
    </row>
    <row r="1067" spans="1:8" x14ac:dyDescent="0.25">
      <c r="A1067" t="s">
        <v>2992</v>
      </c>
      <c r="B1067" t="s">
        <v>2993</v>
      </c>
      <c r="C1067" t="s">
        <v>2994</v>
      </c>
      <c r="D1067">
        <v>0.04</v>
      </c>
      <c r="E1067" t="s">
        <v>505</v>
      </c>
      <c r="F1067" t="s">
        <v>8339</v>
      </c>
      <c r="G1067" t="s">
        <v>5</v>
      </c>
      <c r="H1067" t="str">
        <f>VLOOKUP(Table_Query_from_Meridian_v32[[#This Row],[COUNTRY_CODE_OF_ORIGIN]],Sheet2!A:C,3,FALSE)</f>
        <v xml:space="preserve">Italy </v>
      </c>
    </row>
    <row r="1068" spans="1:8" x14ac:dyDescent="0.25">
      <c r="A1068" t="s">
        <v>2995</v>
      </c>
      <c r="B1068" t="s">
        <v>2996</v>
      </c>
      <c r="C1068" t="s">
        <v>2997</v>
      </c>
      <c r="D1068">
        <v>0.04</v>
      </c>
      <c r="E1068" t="s">
        <v>505</v>
      </c>
      <c r="F1068" t="s">
        <v>8339</v>
      </c>
      <c r="G1068" t="s">
        <v>5</v>
      </c>
      <c r="H1068" t="str">
        <f>VLOOKUP(Table_Query_from_Meridian_v32[[#This Row],[COUNTRY_CODE_OF_ORIGIN]],Sheet2!A:C,3,FALSE)</f>
        <v xml:space="preserve">Italy </v>
      </c>
    </row>
    <row r="1069" spans="1:8" x14ac:dyDescent="0.25">
      <c r="A1069" t="s">
        <v>2998</v>
      </c>
      <c r="B1069" t="s">
        <v>2999</v>
      </c>
      <c r="C1069" t="s">
        <v>3000</v>
      </c>
      <c r="D1069">
        <v>0.04</v>
      </c>
      <c r="E1069" t="s">
        <v>505</v>
      </c>
      <c r="F1069" t="s">
        <v>8339</v>
      </c>
      <c r="G1069" t="s">
        <v>5</v>
      </c>
      <c r="H1069" t="str">
        <f>VLOOKUP(Table_Query_from_Meridian_v32[[#This Row],[COUNTRY_CODE_OF_ORIGIN]],Sheet2!A:C,3,FALSE)</f>
        <v xml:space="preserve">Italy </v>
      </c>
    </row>
    <row r="1070" spans="1:8" x14ac:dyDescent="0.25">
      <c r="A1070" t="s">
        <v>3001</v>
      </c>
      <c r="B1070" t="s">
        <v>3002</v>
      </c>
      <c r="C1070" t="s">
        <v>3003</v>
      </c>
      <c r="D1070">
        <v>0.04</v>
      </c>
      <c r="E1070" t="s">
        <v>505</v>
      </c>
      <c r="F1070" t="s">
        <v>8339</v>
      </c>
      <c r="G1070" t="s">
        <v>5</v>
      </c>
      <c r="H1070" t="str">
        <f>VLOOKUP(Table_Query_from_Meridian_v32[[#This Row],[COUNTRY_CODE_OF_ORIGIN]],Sheet2!A:C,3,FALSE)</f>
        <v xml:space="preserve">Italy </v>
      </c>
    </row>
    <row r="1071" spans="1:8" x14ac:dyDescent="0.25">
      <c r="A1071" t="s">
        <v>3004</v>
      </c>
      <c r="B1071" t="s">
        <v>3005</v>
      </c>
      <c r="C1071" t="s">
        <v>3006</v>
      </c>
      <c r="D1071">
        <v>0.04</v>
      </c>
      <c r="E1071" t="s">
        <v>505</v>
      </c>
      <c r="F1071" t="s">
        <v>8339</v>
      </c>
      <c r="G1071" t="s">
        <v>5</v>
      </c>
      <c r="H1071" t="str">
        <f>VLOOKUP(Table_Query_from_Meridian_v32[[#This Row],[COUNTRY_CODE_OF_ORIGIN]],Sheet2!A:C,3,FALSE)</f>
        <v xml:space="preserve">Italy </v>
      </c>
    </row>
    <row r="1072" spans="1:8" x14ac:dyDescent="0.25">
      <c r="A1072" t="s">
        <v>3007</v>
      </c>
      <c r="B1072" t="s">
        <v>3008</v>
      </c>
      <c r="C1072" t="s">
        <v>3009</v>
      </c>
      <c r="D1072">
        <v>0.04</v>
      </c>
      <c r="E1072" t="s">
        <v>505</v>
      </c>
      <c r="F1072" t="s">
        <v>8339</v>
      </c>
      <c r="G1072" t="s">
        <v>5</v>
      </c>
      <c r="H1072" t="str">
        <f>VLOOKUP(Table_Query_from_Meridian_v32[[#This Row],[COUNTRY_CODE_OF_ORIGIN]],Sheet2!A:C,3,FALSE)</f>
        <v xml:space="preserve">Italy </v>
      </c>
    </row>
    <row r="1073" spans="1:8" x14ac:dyDescent="0.25">
      <c r="A1073" t="s">
        <v>3010</v>
      </c>
      <c r="B1073" t="s">
        <v>3011</v>
      </c>
      <c r="C1073" t="s">
        <v>3012</v>
      </c>
      <c r="D1073">
        <v>0.04</v>
      </c>
      <c r="E1073" t="s">
        <v>505</v>
      </c>
      <c r="F1073" t="s">
        <v>8339</v>
      </c>
      <c r="G1073" t="s">
        <v>5</v>
      </c>
      <c r="H1073" t="str">
        <f>VLOOKUP(Table_Query_from_Meridian_v32[[#This Row],[COUNTRY_CODE_OF_ORIGIN]],Sheet2!A:C,3,FALSE)</f>
        <v xml:space="preserve">Italy </v>
      </c>
    </row>
    <row r="1074" spans="1:8" x14ac:dyDescent="0.25">
      <c r="A1074" t="s">
        <v>3013</v>
      </c>
      <c r="B1074" t="s">
        <v>3014</v>
      </c>
      <c r="C1074" t="s">
        <v>3015</v>
      </c>
      <c r="D1074">
        <v>0.04</v>
      </c>
      <c r="E1074" t="s">
        <v>505</v>
      </c>
      <c r="F1074" t="s">
        <v>8339</v>
      </c>
      <c r="G1074" t="s">
        <v>5</v>
      </c>
      <c r="H1074" t="str">
        <f>VLOOKUP(Table_Query_from_Meridian_v32[[#This Row],[COUNTRY_CODE_OF_ORIGIN]],Sheet2!A:C,3,FALSE)</f>
        <v xml:space="preserve">Italy </v>
      </c>
    </row>
    <row r="1075" spans="1:8" x14ac:dyDescent="0.25">
      <c r="A1075" t="s">
        <v>3016</v>
      </c>
      <c r="B1075" t="s">
        <v>3017</v>
      </c>
      <c r="C1075" t="s">
        <v>3018</v>
      </c>
      <c r="D1075">
        <v>0.04</v>
      </c>
      <c r="E1075" t="s">
        <v>505</v>
      </c>
      <c r="F1075" t="s">
        <v>8339</v>
      </c>
      <c r="G1075" t="s">
        <v>8340</v>
      </c>
      <c r="H1075" t="str">
        <f>VLOOKUP(Table_Query_from_Meridian_v32[[#This Row],[COUNTRY_CODE_OF_ORIGIN]],Sheet2!A:C,3,FALSE)</f>
        <v xml:space="preserve">Italy </v>
      </c>
    </row>
    <row r="1076" spans="1:8" x14ac:dyDescent="0.25">
      <c r="A1076" t="s">
        <v>3019</v>
      </c>
      <c r="B1076" t="s">
        <v>3020</v>
      </c>
      <c r="C1076" t="s">
        <v>3021</v>
      </c>
      <c r="D1076">
        <v>0.04</v>
      </c>
      <c r="E1076" t="s">
        <v>505</v>
      </c>
      <c r="F1076" t="s">
        <v>8339</v>
      </c>
      <c r="G1076" t="s">
        <v>5</v>
      </c>
      <c r="H1076" t="str">
        <f>VLOOKUP(Table_Query_from_Meridian_v32[[#This Row],[COUNTRY_CODE_OF_ORIGIN]],Sheet2!A:C,3,FALSE)</f>
        <v xml:space="preserve">Italy </v>
      </c>
    </row>
    <row r="1077" spans="1:8" x14ac:dyDescent="0.25">
      <c r="A1077" t="s">
        <v>3022</v>
      </c>
      <c r="B1077" t="s">
        <v>3023</v>
      </c>
      <c r="C1077" t="s">
        <v>5</v>
      </c>
      <c r="D1077">
        <v>0.04</v>
      </c>
      <c r="E1077" t="s">
        <v>505</v>
      </c>
      <c r="F1077" t="s">
        <v>8339</v>
      </c>
      <c r="G1077" t="s">
        <v>5</v>
      </c>
      <c r="H1077" t="str">
        <f>VLOOKUP(Table_Query_from_Meridian_v32[[#This Row],[COUNTRY_CODE_OF_ORIGIN]],Sheet2!A:C,3,FALSE)</f>
        <v xml:space="preserve">Italy </v>
      </c>
    </row>
    <row r="1078" spans="1:8" x14ac:dyDescent="0.25">
      <c r="A1078" t="s">
        <v>3024</v>
      </c>
      <c r="B1078" t="s">
        <v>3025</v>
      </c>
      <c r="C1078" t="s">
        <v>3026</v>
      </c>
      <c r="D1078">
        <v>0.04</v>
      </c>
      <c r="E1078" t="s">
        <v>505</v>
      </c>
      <c r="F1078" t="s">
        <v>8339</v>
      </c>
      <c r="G1078" t="s">
        <v>5</v>
      </c>
      <c r="H1078" t="str">
        <f>VLOOKUP(Table_Query_from_Meridian_v32[[#This Row],[COUNTRY_CODE_OF_ORIGIN]],Sheet2!A:C,3,FALSE)</f>
        <v xml:space="preserve">Italy </v>
      </c>
    </row>
    <row r="1079" spans="1:8" x14ac:dyDescent="0.25">
      <c r="A1079" t="s">
        <v>3027</v>
      </c>
      <c r="B1079" t="s">
        <v>3028</v>
      </c>
      <c r="C1079" t="s">
        <v>3029</v>
      </c>
      <c r="D1079">
        <v>0.04</v>
      </c>
      <c r="E1079" t="s">
        <v>505</v>
      </c>
      <c r="F1079" t="s">
        <v>8339</v>
      </c>
      <c r="G1079" t="s">
        <v>5</v>
      </c>
      <c r="H1079" t="str">
        <f>VLOOKUP(Table_Query_from_Meridian_v32[[#This Row],[COUNTRY_CODE_OF_ORIGIN]],Sheet2!A:C,3,FALSE)</f>
        <v xml:space="preserve">Italy </v>
      </c>
    </row>
    <row r="1080" spans="1:8" x14ac:dyDescent="0.25">
      <c r="A1080" t="s">
        <v>3030</v>
      </c>
      <c r="B1080" t="s">
        <v>3031</v>
      </c>
      <c r="C1080" t="s">
        <v>3032</v>
      </c>
      <c r="D1080">
        <v>0.04</v>
      </c>
      <c r="E1080" t="s">
        <v>505</v>
      </c>
      <c r="F1080" t="s">
        <v>8339</v>
      </c>
      <c r="G1080" t="s">
        <v>5</v>
      </c>
      <c r="H1080" t="str">
        <f>VLOOKUP(Table_Query_from_Meridian_v32[[#This Row],[COUNTRY_CODE_OF_ORIGIN]],Sheet2!A:C,3,FALSE)</f>
        <v xml:space="preserve">Italy </v>
      </c>
    </row>
    <row r="1081" spans="1:8" x14ac:dyDescent="0.25">
      <c r="A1081" t="s">
        <v>3033</v>
      </c>
      <c r="B1081" t="s">
        <v>3034</v>
      </c>
      <c r="C1081" t="s">
        <v>3035</v>
      </c>
      <c r="D1081">
        <v>0.04</v>
      </c>
      <c r="E1081" t="s">
        <v>505</v>
      </c>
      <c r="F1081" t="s">
        <v>8339</v>
      </c>
      <c r="G1081" t="s">
        <v>5</v>
      </c>
      <c r="H1081" t="str">
        <f>VLOOKUP(Table_Query_from_Meridian_v32[[#This Row],[COUNTRY_CODE_OF_ORIGIN]],Sheet2!A:C,3,FALSE)</f>
        <v xml:space="preserve">Italy </v>
      </c>
    </row>
    <row r="1082" spans="1:8" x14ac:dyDescent="0.25">
      <c r="A1082" t="s">
        <v>3036</v>
      </c>
      <c r="B1082" t="s">
        <v>3037</v>
      </c>
      <c r="C1082" t="s">
        <v>3038</v>
      </c>
      <c r="D1082">
        <v>0.04</v>
      </c>
      <c r="E1082" t="s">
        <v>505</v>
      </c>
      <c r="F1082" t="s">
        <v>8339</v>
      </c>
      <c r="G1082" t="s">
        <v>5</v>
      </c>
      <c r="H1082" t="str">
        <f>VLOOKUP(Table_Query_from_Meridian_v32[[#This Row],[COUNTRY_CODE_OF_ORIGIN]],Sheet2!A:C,3,FALSE)</f>
        <v xml:space="preserve">Italy </v>
      </c>
    </row>
    <row r="1083" spans="1:8" x14ac:dyDescent="0.25">
      <c r="A1083" t="s">
        <v>3039</v>
      </c>
      <c r="B1083" t="s">
        <v>3040</v>
      </c>
      <c r="C1083" t="s">
        <v>3041</v>
      </c>
      <c r="D1083">
        <v>0.05</v>
      </c>
      <c r="E1083" t="s">
        <v>505</v>
      </c>
      <c r="F1083" t="s">
        <v>8339</v>
      </c>
      <c r="G1083" t="s">
        <v>5</v>
      </c>
      <c r="H1083" t="str">
        <f>VLOOKUP(Table_Query_from_Meridian_v32[[#This Row],[COUNTRY_CODE_OF_ORIGIN]],Sheet2!A:C,3,FALSE)</f>
        <v xml:space="preserve">Italy </v>
      </c>
    </row>
    <row r="1084" spans="1:8" x14ac:dyDescent="0.25">
      <c r="A1084" t="s">
        <v>3042</v>
      </c>
      <c r="B1084" t="s">
        <v>3043</v>
      </c>
      <c r="C1084" t="s">
        <v>5</v>
      </c>
      <c r="D1084">
        <v>0.05</v>
      </c>
      <c r="E1084" t="s">
        <v>505</v>
      </c>
      <c r="F1084" t="s">
        <v>8339</v>
      </c>
      <c r="G1084" t="s">
        <v>5</v>
      </c>
      <c r="H1084" t="str">
        <f>VLOOKUP(Table_Query_from_Meridian_v32[[#This Row],[COUNTRY_CODE_OF_ORIGIN]],Sheet2!A:C,3,FALSE)</f>
        <v xml:space="preserve">Italy </v>
      </c>
    </row>
    <row r="1085" spans="1:8" x14ac:dyDescent="0.25">
      <c r="A1085" t="s">
        <v>3044</v>
      </c>
      <c r="B1085" t="s">
        <v>3045</v>
      </c>
      <c r="C1085" t="s">
        <v>3046</v>
      </c>
      <c r="D1085">
        <v>0.04</v>
      </c>
      <c r="E1085" t="s">
        <v>505</v>
      </c>
      <c r="F1085" t="s">
        <v>8339</v>
      </c>
      <c r="G1085" t="s">
        <v>5</v>
      </c>
      <c r="H1085" t="str">
        <f>VLOOKUP(Table_Query_from_Meridian_v32[[#This Row],[COUNTRY_CODE_OF_ORIGIN]],Sheet2!A:C,3,FALSE)</f>
        <v xml:space="preserve">Italy </v>
      </c>
    </row>
    <row r="1086" spans="1:8" x14ac:dyDescent="0.25">
      <c r="A1086" t="s">
        <v>3047</v>
      </c>
      <c r="B1086" t="s">
        <v>3048</v>
      </c>
      <c r="C1086" t="s">
        <v>3049</v>
      </c>
      <c r="D1086">
        <v>0.04</v>
      </c>
      <c r="E1086" t="s">
        <v>505</v>
      </c>
      <c r="F1086" t="s">
        <v>8339</v>
      </c>
      <c r="G1086" t="s">
        <v>5</v>
      </c>
      <c r="H1086" t="str">
        <f>VLOOKUP(Table_Query_from_Meridian_v32[[#This Row],[COUNTRY_CODE_OF_ORIGIN]],Sheet2!A:C,3,FALSE)</f>
        <v xml:space="preserve">Italy </v>
      </c>
    </row>
    <row r="1087" spans="1:8" x14ac:dyDescent="0.25">
      <c r="A1087" t="s">
        <v>3050</v>
      </c>
      <c r="B1087" t="s">
        <v>3051</v>
      </c>
      <c r="C1087" t="s">
        <v>3052</v>
      </c>
      <c r="D1087">
        <v>0.04</v>
      </c>
      <c r="E1087" t="s">
        <v>505</v>
      </c>
      <c r="F1087" t="s">
        <v>8339</v>
      </c>
      <c r="G1087" t="s">
        <v>8340</v>
      </c>
      <c r="H1087" t="str">
        <f>VLOOKUP(Table_Query_from_Meridian_v32[[#This Row],[COUNTRY_CODE_OF_ORIGIN]],Sheet2!A:C,3,FALSE)</f>
        <v xml:space="preserve">Italy </v>
      </c>
    </row>
    <row r="1088" spans="1:8" x14ac:dyDescent="0.25">
      <c r="A1088" t="s">
        <v>3053</v>
      </c>
      <c r="B1088" t="s">
        <v>3054</v>
      </c>
      <c r="C1088" t="s">
        <v>3055</v>
      </c>
      <c r="D1088">
        <v>0.04</v>
      </c>
      <c r="E1088" t="s">
        <v>505</v>
      </c>
      <c r="F1088" t="s">
        <v>8339</v>
      </c>
      <c r="G1088" t="s">
        <v>5</v>
      </c>
      <c r="H1088" t="str">
        <f>VLOOKUP(Table_Query_from_Meridian_v32[[#This Row],[COUNTRY_CODE_OF_ORIGIN]],Sheet2!A:C,3,FALSE)</f>
        <v xml:space="preserve">Italy </v>
      </c>
    </row>
    <row r="1089" spans="1:8" x14ac:dyDescent="0.25">
      <c r="A1089" t="s">
        <v>3056</v>
      </c>
      <c r="B1089" t="s">
        <v>3057</v>
      </c>
      <c r="C1089" t="s">
        <v>3058</v>
      </c>
      <c r="D1089">
        <v>0.04</v>
      </c>
      <c r="E1089" t="s">
        <v>505</v>
      </c>
      <c r="F1089" t="s">
        <v>8339</v>
      </c>
      <c r="G1089" t="s">
        <v>5</v>
      </c>
      <c r="H1089" t="str">
        <f>VLOOKUP(Table_Query_from_Meridian_v32[[#This Row],[COUNTRY_CODE_OF_ORIGIN]],Sheet2!A:C,3,FALSE)</f>
        <v xml:space="preserve">Italy </v>
      </c>
    </row>
    <row r="1090" spans="1:8" x14ac:dyDescent="0.25">
      <c r="A1090" t="s">
        <v>3059</v>
      </c>
      <c r="B1090" t="s">
        <v>3060</v>
      </c>
      <c r="C1090" t="s">
        <v>3061</v>
      </c>
      <c r="D1090">
        <v>0.04</v>
      </c>
      <c r="E1090" t="s">
        <v>505</v>
      </c>
      <c r="F1090" t="s">
        <v>8339</v>
      </c>
      <c r="G1090" t="s">
        <v>8340</v>
      </c>
      <c r="H1090" t="str">
        <f>VLOOKUP(Table_Query_from_Meridian_v32[[#This Row],[COUNTRY_CODE_OF_ORIGIN]],Sheet2!A:C,3,FALSE)</f>
        <v xml:space="preserve">Italy </v>
      </c>
    </row>
    <row r="1091" spans="1:8" x14ac:dyDescent="0.25">
      <c r="A1091" t="s">
        <v>3062</v>
      </c>
      <c r="B1091" t="s">
        <v>3063</v>
      </c>
      <c r="C1091" t="s">
        <v>3064</v>
      </c>
      <c r="D1091">
        <v>0.04</v>
      </c>
      <c r="E1091" t="s">
        <v>505</v>
      </c>
      <c r="F1091" t="s">
        <v>8339</v>
      </c>
      <c r="G1091" t="s">
        <v>5</v>
      </c>
      <c r="H1091" t="str">
        <f>VLOOKUP(Table_Query_from_Meridian_v32[[#This Row],[COUNTRY_CODE_OF_ORIGIN]],Sheet2!A:C,3,FALSE)</f>
        <v xml:space="preserve">Italy </v>
      </c>
    </row>
    <row r="1092" spans="1:8" x14ac:dyDescent="0.25">
      <c r="A1092" t="s">
        <v>3065</v>
      </c>
      <c r="B1092" t="s">
        <v>3066</v>
      </c>
      <c r="C1092" t="s">
        <v>3067</v>
      </c>
      <c r="D1092">
        <v>0.04</v>
      </c>
      <c r="E1092" t="s">
        <v>505</v>
      </c>
      <c r="F1092" t="s">
        <v>8339</v>
      </c>
      <c r="G1092" t="s">
        <v>5</v>
      </c>
      <c r="H1092" t="str">
        <f>VLOOKUP(Table_Query_from_Meridian_v32[[#This Row],[COUNTRY_CODE_OF_ORIGIN]],Sheet2!A:C,3,FALSE)</f>
        <v xml:space="preserve">Italy </v>
      </c>
    </row>
    <row r="1093" spans="1:8" x14ac:dyDescent="0.25">
      <c r="A1093" t="s">
        <v>3068</v>
      </c>
      <c r="B1093" t="s">
        <v>3069</v>
      </c>
      <c r="C1093" t="s">
        <v>3070</v>
      </c>
      <c r="D1093">
        <v>0.04</v>
      </c>
      <c r="E1093" t="s">
        <v>505</v>
      </c>
      <c r="F1093" t="s">
        <v>8339</v>
      </c>
      <c r="G1093" t="s">
        <v>5</v>
      </c>
      <c r="H1093" t="str">
        <f>VLOOKUP(Table_Query_from_Meridian_v32[[#This Row],[COUNTRY_CODE_OF_ORIGIN]],Sheet2!A:C,3,FALSE)</f>
        <v xml:space="preserve">Italy </v>
      </c>
    </row>
    <row r="1094" spans="1:8" x14ac:dyDescent="0.25">
      <c r="A1094" t="s">
        <v>3071</v>
      </c>
      <c r="B1094" t="s">
        <v>3072</v>
      </c>
      <c r="C1094" t="s">
        <v>3073</v>
      </c>
      <c r="D1094">
        <v>0.04</v>
      </c>
      <c r="E1094" t="s">
        <v>505</v>
      </c>
      <c r="F1094" t="s">
        <v>8339</v>
      </c>
      <c r="G1094" t="s">
        <v>5</v>
      </c>
      <c r="H1094" t="str">
        <f>VLOOKUP(Table_Query_from_Meridian_v32[[#This Row],[COUNTRY_CODE_OF_ORIGIN]],Sheet2!A:C,3,FALSE)</f>
        <v xml:space="preserve">Italy </v>
      </c>
    </row>
    <row r="1095" spans="1:8" x14ac:dyDescent="0.25">
      <c r="A1095" t="s">
        <v>3074</v>
      </c>
      <c r="B1095" t="s">
        <v>3075</v>
      </c>
      <c r="C1095" t="s">
        <v>3076</v>
      </c>
      <c r="D1095">
        <v>0.04</v>
      </c>
      <c r="E1095" t="s">
        <v>505</v>
      </c>
      <c r="F1095" t="s">
        <v>8339</v>
      </c>
      <c r="G1095" t="s">
        <v>5</v>
      </c>
      <c r="H1095" t="str">
        <f>VLOOKUP(Table_Query_from_Meridian_v32[[#This Row],[COUNTRY_CODE_OF_ORIGIN]],Sheet2!A:C,3,FALSE)</f>
        <v xml:space="preserve">Italy </v>
      </c>
    </row>
    <row r="1096" spans="1:8" x14ac:dyDescent="0.25">
      <c r="A1096" t="s">
        <v>3077</v>
      </c>
      <c r="B1096" t="s">
        <v>3078</v>
      </c>
      <c r="C1096" t="s">
        <v>3079</v>
      </c>
      <c r="D1096">
        <v>0.04</v>
      </c>
      <c r="E1096" t="s">
        <v>505</v>
      </c>
      <c r="F1096" t="s">
        <v>8339</v>
      </c>
      <c r="G1096" t="s">
        <v>5</v>
      </c>
      <c r="H1096" t="str">
        <f>VLOOKUP(Table_Query_from_Meridian_v32[[#This Row],[COUNTRY_CODE_OF_ORIGIN]],Sheet2!A:C,3,FALSE)</f>
        <v xml:space="preserve">Italy </v>
      </c>
    </row>
    <row r="1097" spans="1:8" x14ac:dyDescent="0.25">
      <c r="A1097" t="s">
        <v>3080</v>
      </c>
      <c r="B1097" t="s">
        <v>3081</v>
      </c>
      <c r="C1097" t="s">
        <v>3082</v>
      </c>
      <c r="D1097">
        <v>0.04</v>
      </c>
      <c r="E1097" t="s">
        <v>505</v>
      </c>
      <c r="F1097" t="s">
        <v>8339</v>
      </c>
      <c r="G1097" t="s">
        <v>8340</v>
      </c>
      <c r="H1097" t="str">
        <f>VLOOKUP(Table_Query_from_Meridian_v32[[#This Row],[COUNTRY_CODE_OF_ORIGIN]],Sheet2!A:C,3,FALSE)</f>
        <v xml:space="preserve">Italy </v>
      </c>
    </row>
    <row r="1098" spans="1:8" x14ac:dyDescent="0.25">
      <c r="A1098" t="s">
        <v>3083</v>
      </c>
      <c r="B1098" t="s">
        <v>3084</v>
      </c>
      <c r="C1098" t="s">
        <v>3085</v>
      </c>
      <c r="D1098">
        <v>0.04</v>
      </c>
      <c r="E1098" t="s">
        <v>505</v>
      </c>
      <c r="F1098" t="s">
        <v>8339</v>
      </c>
      <c r="G1098" t="s">
        <v>8340</v>
      </c>
      <c r="H1098" t="str">
        <f>VLOOKUP(Table_Query_from_Meridian_v32[[#This Row],[COUNTRY_CODE_OF_ORIGIN]],Sheet2!A:C,3,FALSE)</f>
        <v xml:space="preserve">Italy </v>
      </c>
    </row>
    <row r="1099" spans="1:8" x14ac:dyDescent="0.25">
      <c r="A1099" t="s">
        <v>3086</v>
      </c>
      <c r="B1099" t="s">
        <v>3087</v>
      </c>
      <c r="C1099" t="s">
        <v>5</v>
      </c>
      <c r="D1099">
        <v>0.04</v>
      </c>
      <c r="E1099" t="s">
        <v>505</v>
      </c>
      <c r="F1099" t="s">
        <v>8339</v>
      </c>
      <c r="G1099" t="s">
        <v>5</v>
      </c>
      <c r="H1099" t="str">
        <f>VLOOKUP(Table_Query_from_Meridian_v32[[#This Row],[COUNTRY_CODE_OF_ORIGIN]],Sheet2!A:C,3,FALSE)</f>
        <v xml:space="preserve">Italy </v>
      </c>
    </row>
    <row r="1100" spans="1:8" x14ac:dyDescent="0.25">
      <c r="A1100" t="s">
        <v>3088</v>
      </c>
      <c r="B1100" t="s">
        <v>3089</v>
      </c>
      <c r="C1100" t="s">
        <v>3090</v>
      </c>
      <c r="D1100">
        <v>0.04</v>
      </c>
      <c r="E1100" t="s">
        <v>505</v>
      </c>
      <c r="F1100" t="s">
        <v>8339</v>
      </c>
      <c r="G1100" t="s">
        <v>5</v>
      </c>
      <c r="H1100" t="str">
        <f>VLOOKUP(Table_Query_from_Meridian_v32[[#This Row],[COUNTRY_CODE_OF_ORIGIN]],Sheet2!A:C,3,FALSE)</f>
        <v xml:space="preserve">Italy </v>
      </c>
    </row>
    <row r="1101" spans="1:8" x14ac:dyDescent="0.25">
      <c r="A1101" t="s">
        <v>3091</v>
      </c>
      <c r="B1101" t="s">
        <v>3092</v>
      </c>
      <c r="C1101" t="s">
        <v>29</v>
      </c>
      <c r="D1101">
        <v>0.04</v>
      </c>
      <c r="E1101" t="s">
        <v>505</v>
      </c>
      <c r="F1101" t="s">
        <v>8339</v>
      </c>
      <c r="G1101" t="s">
        <v>5</v>
      </c>
      <c r="H1101" t="str">
        <f>VLOOKUP(Table_Query_from_Meridian_v32[[#This Row],[COUNTRY_CODE_OF_ORIGIN]],Sheet2!A:C,3,FALSE)</f>
        <v xml:space="preserve">Italy </v>
      </c>
    </row>
    <row r="1102" spans="1:8" x14ac:dyDescent="0.25">
      <c r="A1102" t="s">
        <v>3093</v>
      </c>
      <c r="B1102" t="s">
        <v>3094</v>
      </c>
      <c r="C1102" t="s">
        <v>5</v>
      </c>
      <c r="D1102">
        <v>0.04</v>
      </c>
      <c r="E1102" t="s">
        <v>505</v>
      </c>
      <c r="F1102" t="s">
        <v>8339</v>
      </c>
      <c r="G1102" t="s">
        <v>5</v>
      </c>
      <c r="H1102" t="str">
        <f>VLOOKUP(Table_Query_from_Meridian_v32[[#This Row],[COUNTRY_CODE_OF_ORIGIN]],Sheet2!A:C,3,FALSE)</f>
        <v xml:space="preserve">Italy </v>
      </c>
    </row>
    <row r="1103" spans="1:8" x14ac:dyDescent="0.25">
      <c r="A1103" t="s">
        <v>3095</v>
      </c>
      <c r="B1103" t="s">
        <v>3096</v>
      </c>
      <c r="C1103" t="s">
        <v>3097</v>
      </c>
      <c r="D1103">
        <v>0.04</v>
      </c>
      <c r="E1103" t="s">
        <v>505</v>
      </c>
      <c r="F1103" t="s">
        <v>8339</v>
      </c>
      <c r="G1103" t="s">
        <v>5</v>
      </c>
      <c r="H1103" t="str">
        <f>VLOOKUP(Table_Query_from_Meridian_v32[[#This Row],[COUNTRY_CODE_OF_ORIGIN]],Sheet2!A:C,3,FALSE)</f>
        <v xml:space="preserve">Italy </v>
      </c>
    </row>
    <row r="1104" spans="1:8" x14ac:dyDescent="0.25">
      <c r="A1104" t="s">
        <v>3098</v>
      </c>
      <c r="B1104" t="s">
        <v>3099</v>
      </c>
      <c r="C1104" t="s">
        <v>3100</v>
      </c>
      <c r="D1104">
        <v>0.04</v>
      </c>
      <c r="E1104" t="s">
        <v>505</v>
      </c>
      <c r="F1104" t="s">
        <v>8339</v>
      </c>
      <c r="G1104" t="s">
        <v>5</v>
      </c>
      <c r="H1104" t="str">
        <f>VLOOKUP(Table_Query_from_Meridian_v32[[#This Row],[COUNTRY_CODE_OF_ORIGIN]],Sheet2!A:C,3,FALSE)</f>
        <v xml:space="preserve">Italy </v>
      </c>
    </row>
    <row r="1105" spans="1:8" x14ac:dyDescent="0.25">
      <c r="A1105" t="s">
        <v>3101</v>
      </c>
      <c r="B1105" t="s">
        <v>3102</v>
      </c>
      <c r="C1105" t="s">
        <v>3103</v>
      </c>
      <c r="D1105">
        <v>0.03</v>
      </c>
      <c r="E1105" t="s">
        <v>505</v>
      </c>
      <c r="F1105" t="s">
        <v>8339</v>
      </c>
      <c r="G1105" t="s">
        <v>8340</v>
      </c>
      <c r="H1105" t="str">
        <f>VLOOKUP(Table_Query_from_Meridian_v32[[#This Row],[COUNTRY_CODE_OF_ORIGIN]],Sheet2!A:C,3,FALSE)</f>
        <v xml:space="preserve">Italy </v>
      </c>
    </row>
    <row r="1106" spans="1:8" x14ac:dyDescent="0.25">
      <c r="A1106" t="s">
        <v>3104</v>
      </c>
      <c r="B1106" t="s">
        <v>3105</v>
      </c>
      <c r="C1106" t="s">
        <v>3106</v>
      </c>
      <c r="D1106">
        <v>0.04</v>
      </c>
      <c r="E1106" t="s">
        <v>505</v>
      </c>
      <c r="F1106" t="s">
        <v>8339</v>
      </c>
      <c r="G1106" t="s">
        <v>5</v>
      </c>
      <c r="H1106" t="str">
        <f>VLOOKUP(Table_Query_from_Meridian_v32[[#This Row],[COUNTRY_CODE_OF_ORIGIN]],Sheet2!A:C,3,FALSE)</f>
        <v xml:space="preserve">Italy </v>
      </c>
    </row>
    <row r="1107" spans="1:8" x14ac:dyDescent="0.25">
      <c r="A1107" t="s">
        <v>3107</v>
      </c>
      <c r="B1107" t="s">
        <v>3108</v>
      </c>
      <c r="C1107" t="s">
        <v>3109</v>
      </c>
      <c r="D1107">
        <v>0.04</v>
      </c>
      <c r="E1107" t="s">
        <v>505</v>
      </c>
      <c r="F1107" t="s">
        <v>8339</v>
      </c>
      <c r="G1107" t="s">
        <v>5</v>
      </c>
      <c r="H1107" t="str">
        <f>VLOOKUP(Table_Query_from_Meridian_v32[[#This Row],[COUNTRY_CODE_OF_ORIGIN]],Sheet2!A:C,3,FALSE)</f>
        <v xml:space="preserve">Italy </v>
      </c>
    </row>
    <row r="1108" spans="1:8" x14ac:dyDescent="0.25">
      <c r="A1108" t="s">
        <v>3110</v>
      </c>
      <c r="B1108" t="s">
        <v>3111</v>
      </c>
      <c r="C1108" t="s">
        <v>3112</v>
      </c>
      <c r="D1108">
        <v>0.04</v>
      </c>
      <c r="E1108" t="s">
        <v>505</v>
      </c>
      <c r="F1108" t="s">
        <v>8339</v>
      </c>
      <c r="G1108" t="s">
        <v>5</v>
      </c>
      <c r="H1108" t="str">
        <f>VLOOKUP(Table_Query_from_Meridian_v32[[#This Row],[COUNTRY_CODE_OF_ORIGIN]],Sheet2!A:C,3,FALSE)</f>
        <v xml:space="preserve">Italy </v>
      </c>
    </row>
    <row r="1109" spans="1:8" x14ac:dyDescent="0.25">
      <c r="A1109" t="s">
        <v>3113</v>
      </c>
      <c r="B1109" t="s">
        <v>3114</v>
      </c>
      <c r="C1109" t="s">
        <v>3115</v>
      </c>
      <c r="D1109">
        <v>0.04</v>
      </c>
      <c r="E1109" t="s">
        <v>505</v>
      </c>
      <c r="F1109" t="s">
        <v>8339</v>
      </c>
      <c r="G1109" t="s">
        <v>8340</v>
      </c>
      <c r="H1109" t="str">
        <f>VLOOKUP(Table_Query_from_Meridian_v32[[#This Row],[COUNTRY_CODE_OF_ORIGIN]],Sheet2!A:C,3,FALSE)</f>
        <v xml:space="preserve">Italy </v>
      </c>
    </row>
    <row r="1110" spans="1:8" x14ac:dyDescent="0.25">
      <c r="A1110" t="s">
        <v>3116</v>
      </c>
      <c r="B1110" t="s">
        <v>3117</v>
      </c>
      <c r="C1110" t="s">
        <v>3118</v>
      </c>
      <c r="D1110">
        <v>0.04</v>
      </c>
      <c r="E1110" t="s">
        <v>505</v>
      </c>
      <c r="F1110" t="s">
        <v>8339</v>
      </c>
      <c r="G1110" t="s">
        <v>8340</v>
      </c>
      <c r="H1110" t="str">
        <f>VLOOKUP(Table_Query_from_Meridian_v32[[#This Row],[COUNTRY_CODE_OF_ORIGIN]],Sheet2!A:C,3,FALSE)</f>
        <v xml:space="preserve">Italy </v>
      </c>
    </row>
    <row r="1111" spans="1:8" x14ac:dyDescent="0.25">
      <c r="A1111" t="s">
        <v>3119</v>
      </c>
      <c r="B1111" t="s">
        <v>3120</v>
      </c>
      <c r="C1111" t="s">
        <v>3121</v>
      </c>
      <c r="D1111">
        <v>0.04</v>
      </c>
      <c r="E1111" t="s">
        <v>505</v>
      </c>
      <c r="F1111" t="s">
        <v>8339</v>
      </c>
      <c r="G1111" t="s">
        <v>5</v>
      </c>
      <c r="H1111" t="str">
        <f>VLOOKUP(Table_Query_from_Meridian_v32[[#This Row],[COUNTRY_CODE_OF_ORIGIN]],Sheet2!A:C,3,FALSE)</f>
        <v xml:space="preserve">Italy </v>
      </c>
    </row>
    <row r="1112" spans="1:8" x14ac:dyDescent="0.25">
      <c r="A1112" t="s">
        <v>3122</v>
      </c>
      <c r="B1112" t="s">
        <v>3123</v>
      </c>
      <c r="C1112" t="s">
        <v>3124</v>
      </c>
      <c r="D1112">
        <v>0.04</v>
      </c>
      <c r="E1112" t="s">
        <v>505</v>
      </c>
      <c r="F1112" t="s">
        <v>8339</v>
      </c>
      <c r="G1112" t="s">
        <v>5</v>
      </c>
      <c r="H1112" t="str">
        <f>VLOOKUP(Table_Query_from_Meridian_v32[[#This Row],[COUNTRY_CODE_OF_ORIGIN]],Sheet2!A:C,3,FALSE)</f>
        <v xml:space="preserve">Italy </v>
      </c>
    </row>
    <row r="1113" spans="1:8" x14ac:dyDescent="0.25">
      <c r="A1113" t="s">
        <v>3125</v>
      </c>
      <c r="B1113" t="s">
        <v>3126</v>
      </c>
      <c r="C1113" t="s">
        <v>3127</v>
      </c>
      <c r="D1113">
        <v>0.04</v>
      </c>
      <c r="E1113" t="s">
        <v>505</v>
      </c>
      <c r="F1113" t="s">
        <v>8339</v>
      </c>
      <c r="G1113" t="s">
        <v>5</v>
      </c>
      <c r="H1113" t="str">
        <f>VLOOKUP(Table_Query_from_Meridian_v32[[#This Row],[COUNTRY_CODE_OF_ORIGIN]],Sheet2!A:C,3,FALSE)</f>
        <v xml:space="preserve">Italy </v>
      </c>
    </row>
    <row r="1114" spans="1:8" x14ac:dyDescent="0.25">
      <c r="A1114" t="s">
        <v>3128</v>
      </c>
      <c r="B1114" t="s">
        <v>3129</v>
      </c>
      <c r="C1114" t="s">
        <v>3130</v>
      </c>
      <c r="D1114">
        <v>0.04</v>
      </c>
      <c r="E1114" t="s">
        <v>505</v>
      </c>
      <c r="F1114" t="s">
        <v>8339</v>
      </c>
      <c r="G1114" t="s">
        <v>5</v>
      </c>
      <c r="H1114" t="str">
        <f>VLOOKUP(Table_Query_from_Meridian_v32[[#This Row],[COUNTRY_CODE_OF_ORIGIN]],Sheet2!A:C,3,FALSE)</f>
        <v xml:space="preserve">Italy </v>
      </c>
    </row>
    <row r="1115" spans="1:8" x14ac:dyDescent="0.25">
      <c r="A1115" t="s">
        <v>3131</v>
      </c>
      <c r="B1115" t="s">
        <v>3132</v>
      </c>
      <c r="C1115" t="s">
        <v>3133</v>
      </c>
      <c r="D1115">
        <v>0.04</v>
      </c>
      <c r="E1115" t="s">
        <v>505</v>
      </c>
      <c r="F1115" t="s">
        <v>8339</v>
      </c>
      <c r="G1115" t="s">
        <v>5</v>
      </c>
      <c r="H1115" t="str">
        <f>VLOOKUP(Table_Query_from_Meridian_v32[[#This Row],[COUNTRY_CODE_OF_ORIGIN]],Sheet2!A:C,3,FALSE)</f>
        <v xml:space="preserve">Italy </v>
      </c>
    </row>
    <row r="1116" spans="1:8" x14ac:dyDescent="0.25">
      <c r="A1116" t="s">
        <v>3134</v>
      </c>
      <c r="B1116" t="s">
        <v>3135</v>
      </c>
      <c r="C1116" t="s">
        <v>3136</v>
      </c>
      <c r="D1116">
        <v>0.04</v>
      </c>
      <c r="E1116" t="s">
        <v>505</v>
      </c>
      <c r="F1116" t="s">
        <v>8339</v>
      </c>
      <c r="G1116" t="s">
        <v>8340</v>
      </c>
      <c r="H1116" t="str">
        <f>VLOOKUP(Table_Query_from_Meridian_v32[[#This Row],[COUNTRY_CODE_OF_ORIGIN]],Sheet2!A:C,3,FALSE)</f>
        <v xml:space="preserve">Italy </v>
      </c>
    </row>
    <row r="1117" spans="1:8" x14ac:dyDescent="0.25">
      <c r="A1117" t="s">
        <v>3137</v>
      </c>
      <c r="B1117" t="s">
        <v>3138</v>
      </c>
      <c r="C1117" t="s">
        <v>3139</v>
      </c>
      <c r="D1117">
        <v>0.04</v>
      </c>
      <c r="E1117" t="s">
        <v>505</v>
      </c>
      <c r="F1117" t="s">
        <v>8339</v>
      </c>
      <c r="G1117" t="s">
        <v>5</v>
      </c>
      <c r="H1117" t="str">
        <f>VLOOKUP(Table_Query_from_Meridian_v32[[#This Row],[COUNTRY_CODE_OF_ORIGIN]],Sheet2!A:C,3,FALSE)</f>
        <v xml:space="preserve">Italy </v>
      </c>
    </row>
    <row r="1118" spans="1:8" x14ac:dyDescent="0.25">
      <c r="A1118" t="s">
        <v>3140</v>
      </c>
      <c r="B1118" t="s">
        <v>3141</v>
      </c>
      <c r="C1118" t="s">
        <v>3142</v>
      </c>
      <c r="D1118">
        <v>0.04</v>
      </c>
      <c r="E1118" t="s">
        <v>505</v>
      </c>
      <c r="F1118" t="s">
        <v>8339</v>
      </c>
      <c r="G1118" t="s">
        <v>5</v>
      </c>
      <c r="H1118" t="str">
        <f>VLOOKUP(Table_Query_from_Meridian_v32[[#This Row],[COUNTRY_CODE_OF_ORIGIN]],Sheet2!A:C,3,FALSE)</f>
        <v xml:space="preserve">Italy </v>
      </c>
    </row>
    <row r="1119" spans="1:8" x14ac:dyDescent="0.25">
      <c r="A1119" t="s">
        <v>3143</v>
      </c>
      <c r="B1119" t="s">
        <v>3144</v>
      </c>
      <c r="C1119" t="s">
        <v>3145</v>
      </c>
      <c r="D1119">
        <v>0.04</v>
      </c>
      <c r="E1119" t="s">
        <v>505</v>
      </c>
      <c r="F1119" t="s">
        <v>8339</v>
      </c>
      <c r="G1119" t="s">
        <v>5</v>
      </c>
      <c r="H1119" t="str">
        <f>VLOOKUP(Table_Query_from_Meridian_v32[[#This Row],[COUNTRY_CODE_OF_ORIGIN]],Sheet2!A:C,3,FALSE)</f>
        <v xml:space="preserve">Italy </v>
      </c>
    </row>
    <row r="1120" spans="1:8" x14ac:dyDescent="0.25">
      <c r="A1120" t="s">
        <v>3146</v>
      </c>
      <c r="B1120" t="s">
        <v>3147</v>
      </c>
      <c r="C1120" t="s">
        <v>3148</v>
      </c>
      <c r="D1120">
        <v>0.04</v>
      </c>
      <c r="E1120" t="s">
        <v>505</v>
      </c>
      <c r="F1120" t="s">
        <v>8339</v>
      </c>
      <c r="G1120" t="s">
        <v>5</v>
      </c>
      <c r="H1120" t="str">
        <f>VLOOKUP(Table_Query_from_Meridian_v32[[#This Row],[COUNTRY_CODE_OF_ORIGIN]],Sheet2!A:C,3,FALSE)</f>
        <v xml:space="preserve">Italy </v>
      </c>
    </row>
    <row r="1121" spans="1:8" x14ac:dyDescent="0.25">
      <c r="A1121" t="s">
        <v>3149</v>
      </c>
      <c r="B1121" t="s">
        <v>3150</v>
      </c>
      <c r="C1121" t="s">
        <v>3151</v>
      </c>
      <c r="D1121">
        <v>0.04</v>
      </c>
      <c r="E1121" t="s">
        <v>505</v>
      </c>
      <c r="F1121" t="s">
        <v>8339</v>
      </c>
      <c r="G1121" t="s">
        <v>5</v>
      </c>
      <c r="H1121" t="str">
        <f>VLOOKUP(Table_Query_from_Meridian_v32[[#This Row],[COUNTRY_CODE_OF_ORIGIN]],Sheet2!A:C,3,FALSE)</f>
        <v xml:space="preserve">Italy </v>
      </c>
    </row>
    <row r="1122" spans="1:8" x14ac:dyDescent="0.25">
      <c r="A1122" t="s">
        <v>3152</v>
      </c>
      <c r="B1122" t="s">
        <v>3153</v>
      </c>
      <c r="C1122" t="s">
        <v>3124</v>
      </c>
      <c r="D1122">
        <v>0.04</v>
      </c>
      <c r="E1122" t="s">
        <v>505</v>
      </c>
      <c r="F1122" t="s">
        <v>8339</v>
      </c>
      <c r="G1122" t="s">
        <v>5</v>
      </c>
      <c r="H1122" t="str">
        <f>VLOOKUP(Table_Query_from_Meridian_v32[[#This Row],[COUNTRY_CODE_OF_ORIGIN]],Sheet2!A:C,3,FALSE)</f>
        <v xml:space="preserve">Italy </v>
      </c>
    </row>
    <row r="1123" spans="1:8" x14ac:dyDescent="0.25">
      <c r="A1123" t="s">
        <v>3154</v>
      </c>
      <c r="B1123" t="s">
        <v>3155</v>
      </c>
      <c r="C1123" t="s">
        <v>3041</v>
      </c>
      <c r="D1123">
        <v>0.04</v>
      </c>
      <c r="E1123" t="s">
        <v>505</v>
      </c>
      <c r="F1123" t="s">
        <v>8339</v>
      </c>
      <c r="G1123" t="s">
        <v>5</v>
      </c>
      <c r="H1123" t="str">
        <f>VLOOKUP(Table_Query_from_Meridian_v32[[#This Row],[COUNTRY_CODE_OF_ORIGIN]],Sheet2!A:C,3,FALSE)</f>
        <v xml:space="preserve">Italy </v>
      </c>
    </row>
    <row r="1124" spans="1:8" x14ac:dyDescent="0.25">
      <c r="A1124" t="s">
        <v>3156</v>
      </c>
      <c r="B1124" t="s">
        <v>3157</v>
      </c>
      <c r="C1124" t="s">
        <v>3158</v>
      </c>
      <c r="D1124">
        <v>0.1</v>
      </c>
      <c r="E1124" t="s">
        <v>505</v>
      </c>
      <c r="F1124" t="s">
        <v>8339</v>
      </c>
      <c r="G1124" t="s">
        <v>5</v>
      </c>
      <c r="H1124" t="str">
        <f>VLOOKUP(Table_Query_from_Meridian_v32[[#This Row],[COUNTRY_CODE_OF_ORIGIN]],Sheet2!A:C,3,FALSE)</f>
        <v xml:space="preserve">Italy </v>
      </c>
    </row>
    <row r="1125" spans="1:8" x14ac:dyDescent="0.25">
      <c r="A1125" t="s">
        <v>3159</v>
      </c>
      <c r="B1125" t="s">
        <v>3160</v>
      </c>
      <c r="C1125" t="s">
        <v>3161</v>
      </c>
      <c r="D1125">
        <v>0.15</v>
      </c>
      <c r="E1125" t="s">
        <v>505</v>
      </c>
      <c r="F1125" t="s">
        <v>8339</v>
      </c>
      <c r="G1125" t="s">
        <v>5</v>
      </c>
      <c r="H1125" t="str">
        <f>VLOOKUP(Table_Query_from_Meridian_v32[[#This Row],[COUNTRY_CODE_OF_ORIGIN]],Sheet2!A:C,3,FALSE)</f>
        <v xml:space="preserve">Italy </v>
      </c>
    </row>
    <row r="1126" spans="1:8" x14ac:dyDescent="0.25">
      <c r="A1126" t="s">
        <v>3162</v>
      </c>
      <c r="B1126" t="s">
        <v>3163</v>
      </c>
      <c r="C1126" t="s">
        <v>3164</v>
      </c>
      <c r="D1126">
        <v>0.24</v>
      </c>
      <c r="E1126" t="s">
        <v>505</v>
      </c>
      <c r="F1126" t="s">
        <v>8339</v>
      </c>
      <c r="G1126" t="s">
        <v>5</v>
      </c>
      <c r="H1126" t="str">
        <f>VLOOKUP(Table_Query_from_Meridian_v32[[#This Row],[COUNTRY_CODE_OF_ORIGIN]],Sheet2!A:C,3,FALSE)</f>
        <v xml:space="preserve">Italy </v>
      </c>
    </row>
    <row r="1127" spans="1:8" x14ac:dyDescent="0.25">
      <c r="A1127" t="s">
        <v>3165</v>
      </c>
      <c r="B1127" t="s">
        <v>3166</v>
      </c>
      <c r="C1127" t="s">
        <v>3167</v>
      </c>
      <c r="D1127">
        <v>0.28000000000000003</v>
      </c>
      <c r="E1127" t="s">
        <v>505</v>
      </c>
      <c r="F1127" t="s">
        <v>8339</v>
      </c>
      <c r="G1127" t="s">
        <v>5</v>
      </c>
      <c r="H1127" t="str">
        <f>VLOOKUP(Table_Query_from_Meridian_v32[[#This Row],[COUNTRY_CODE_OF_ORIGIN]],Sheet2!A:C,3,FALSE)</f>
        <v xml:space="preserve">Italy </v>
      </c>
    </row>
    <row r="1128" spans="1:8" x14ac:dyDescent="0.25">
      <c r="A1128" t="s">
        <v>3168</v>
      </c>
      <c r="B1128" t="s">
        <v>3169</v>
      </c>
      <c r="C1128" t="s">
        <v>3170</v>
      </c>
      <c r="D1128">
        <v>0.44</v>
      </c>
      <c r="E1128" t="s">
        <v>505</v>
      </c>
      <c r="F1128" t="s">
        <v>8339</v>
      </c>
      <c r="G1128" t="s">
        <v>5</v>
      </c>
      <c r="H1128" t="str">
        <f>VLOOKUP(Table_Query_from_Meridian_v32[[#This Row],[COUNTRY_CODE_OF_ORIGIN]],Sheet2!A:C,3,FALSE)</f>
        <v xml:space="preserve">Italy </v>
      </c>
    </row>
    <row r="1129" spans="1:8" x14ac:dyDescent="0.25">
      <c r="A1129" t="s">
        <v>3171</v>
      </c>
      <c r="B1129" t="s">
        <v>3172</v>
      </c>
      <c r="C1129" t="s">
        <v>3173</v>
      </c>
      <c r="D1129">
        <v>0.65</v>
      </c>
      <c r="E1129" t="s">
        <v>505</v>
      </c>
      <c r="F1129" t="s">
        <v>8339</v>
      </c>
      <c r="G1129" t="s">
        <v>5</v>
      </c>
      <c r="H1129" t="str">
        <f>VLOOKUP(Table_Query_from_Meridian_v32[[#This Row],[COUNTRY_CODE_OF_ORIGIN]],Sheet2!A:C,3,FALSE)</f>
        <v xml:space="preserve">Italy </v>
      </c>
    </row>
    <row r="1130" spans="1:8" x14ac:dyDescent="0.25">
      <c r="A1130" t="s">
        <v>3174</v>
      </c>
      <c r="B1130" t="s">
        <v>3175</v>
      </c>
      <c r="C1130" t="s">
        <v>5</v>
      </c>
      <c r="D1130">
        <v>0.28000000000000003</v>
      </c>
      <c r="E1130" t="s">
        <v>505</v>
      </c>
      <c r="F1130" t="s">
        <v>8339</v>
      </c>
      <c r="G1130" t="s">
        <v>5</v>
      </c>
      <c r="H1130" t="str">
        <f>VLOOKUP(Table_Query_from_Meridian_v32[[#This Row],[COUNTRY_CODE_OF_ORIGIN]],Sheet2!A:C,3,FALSE)</f>
        <v xml:space="preserve">Italy </v>
      </c>
    </row>
    <row r="1131" spans="1:8" x14ac:dyDescent="0.25">
      <c r="A1131" t="s">
        <v>3176</v>
      </c>
      <c r="B1131" t="s">
        <v>3177</v>
      </c>
      <c r="C1131" t="s">
        <v>3178</v>
      </c>
      <c r="D1131">
        <v>0.04</v>
      </c>
      <c r="E1131" t="s">
        <v>505</v>
      </c>
      <c r="F1131" t="s">
        <v>8339</v>
      </c>
      <c r="G1131" t="s">
        <v>5</v>
      </c>
      <c r="H1131" t="str">
        <f>VLOOKUP(Table_Query_from_Meridian_v32[[#This Row],[COUNTRY_CODE_OF_ORIGIN]],Sheet2!A:C,3,FALSE)</f>
        <v xml:space="preserve">Italy </v>
      </c>
    </row>
    <row r="1132" spans="1:8" x14ac:dyDescent="0.25">
      <c r="A1132" t="s">
        <v>3179</v>
      </c>
      <c r="B1132" t="s">
        <v>3180</v>
      </c>
      <c r="C1132" t="s">
        <v>3181</v>
      </c>
      <c r="D1132">
        <v>7.0000000000000007E-2</v>
      </c>
      <c r="E1132" t="s">
        <v>505</v>
      </c>
      <c r="F1132" t="s">
        <v>8339</v>
      </c>
      <c r="G1132" t="s">
        <v>5</v>
      </c>
      <c r="H1132" t="str">
        <f>VLOOKUP(Table_Query_from_Meridian_v32[[#This Row],[COUNTRY_CODE_OF_ORIGIN]],Sheet2!A:C,3,FALSE)</f>
        <v xml:space="preserve">Italy </v>
      </c>
    </row>
    <row r="1133" spans="1:8" x14ac:dyDescent="0.25">
      <c r="A1133" t="s">
        <v>3182</v>
      </c>
      <c r="B1133" t="s">
        <v>3183</v>
      </c>
      <c r="C1133" t="s">
        <v>3184</v>
      </c>
      <c r="D1133">
        <v>0.04</v>
      </c>
      <c r="E1133" t="s">
        <v>505</v>
      </c>
      <c r="F1133" t="s">
        <v>8339</v>
      </c>
      <c r="G1133" t="s">
        <v>5</v>
      </c>
      <c r="H1133" t="str">
        <f>VLOOKUP(Table_Query_from_Meridian_v32[[#This Row],[COUNTRY_CODE_OF_ORIGIN]],Sheet2!A:C,3,FALSE)</f>
        <v xml:space="preserve">Italy </v>
      </c>
    </row>
    <row r="1134" spans="1:8" x14ac:dyDescent="0.25">
      <c r="A1134" t="s">
        <v>3185</v>
      </c>
      <c r="B1134" t="s">
        <v>3186</v>
      </c>
      <c r="C1134" t="s">
        <v>3187</v>
      </c>
      <c r="D1134">
        <v>0.04</v>
      </c>
      <c r="E1134" t="s">
        <v>505</v>
      </c>
      <c r="F1134" t="s">
        <v>8339</v>
      </c>
      <c r="G1134" t="s">
        <v>5</v>
      </c>
      <c r="H1134" t="str">
        <f>VLOOKUP(Table_Query_from_Meridian_v32[[#This Row],[COUNTRY_CODE_OF_ORIGIN]],Sheet2!A:C,3,FALSE)</f>
        <v xml:space="preserve">Italy </v>
      </c>
    </row>
    <row r="1135" spans="1:8" x14ac:dyDescent="0.25">
      <c r="A1135" t="s">
        <v>3188</v>
      </c>
      <c r="B1135" t="s">
        <v>3189</v>
      </c>
      <c r="C1135" t="s">
        <v>3190</v>
      </c>
      <c r="D1135">
        <v>0.04</v>
      </c>
      <c r="E1135" t="s">
        <v>505</v>
      </c>
      <c r="F1135" t="s">
        <v>8339</v>
      </c>
      <c r="G1135" t="s">
        <v>5</v>
      </c>
      <c r="H1135" t="str">
        <f>VLOOKUP(Table_Query_from_Meridian_v32[[#This Row],[COUNTRY_CODE_OF_ORIGIN]],Sheet2!A:C,3,FALSE)</f>
        <v xml:space="preserve">Italy </v>
      </c>
    </row>
    <row r="1136" spans="1:8" x14ac:dyDescent="0.25">
      <c r="A1136" t="s">
        <v>3191</v>
      </c>
      <c r="B1136" t="s">
        <v>3192</v>
      </c>
      <c r="C1136" t="s">
        <v>29</v>
      </c>
      <c r="D1136">
        <v>0.01</v>
      </c>
      <c r="E1136" t="s">
        <v>505</v>
      </c>
      <c r="F1136" t="s">
        <v>8339</v>
      </c>
      <c r="G1136" t="s">
        <v>5</v>
      </c>
      <c r="H1136" t="str">
        <f>VLOOKUP(Table_Query_from_Meridian_v32[[#This Row],[COUNTRY_CODE_OF_ORIGIN]],Sheet2!A:C,3,FALSE)</f>
        <v xml:space="preserve">Italy </v>
      </c>
    </row>
    <row r="1137" spans="1:8" x14ac:dyDescent="0.25">
      <c r="A1137" t="s">
        <v>3193</v>
      </c>
      <c r="B1137" t="s">
        <v>3194</v>
      </c>
      <c r="C1137" t="s">
        <v>29</v>
      </c>
      <c r="D1137">
        <v>0.14000000000000001</v>
      </c>
      <c r="E1137" t="s">
        <v>3195</v>
      </c>
      <c r="F1137" t="s">
        <v>8421</v>
      </c>
      <c r="G1137" t="s">
        <v>8310</v>
      </c>
      <c r="H1137" t="str">
        <f>VLOOKUP(Table_Query_from_Meridian_v32[[#This Row],[COUNTRY_CODE_OF_ORIGIN]],Sheet2!A:C,3,FALSE)</f>
        <v xml:space="preserve">Hungary </v>
      </c>
    </row>
    <row r="1138" spans="1:8" x14ac:dyDescent="0.25">
      <c r="A1138" t="s">
        <v>3196</v>
      </c>
      <c r="B1138" t="s">
        <v>3197</v>
      </c>
      <c r="C1138" t="s">
        <v>3198</v>
      </c>
      <c r="D1138">
        <v>0.26</v>
      </c>
      <c r="E1138" t="s">
        <v>13</v>
      </c>
      <c r="F1138" t="s">
        <v>8422</v>
      </c>
      <c r="G1138" t="s">
        <v>8306</v>
      </c>
      <c r="H1138" t="str">
        <f>VLOOKUP(Table_Query_from_Meridian_v32[[#This Row],[COUNTRY_CODE_OF_ORIGIN]],Sheet2!A:C,3,FALSE)</f>
        <v xml:space="preserve">China </v>
      </c>
    </row>
    <row r="1139" spans="1:8" x14ac:dyDescent="0.25">
      <c r="A1139" t="s">
        <v>3199</v>
      </c>
      <c r="B1139" t="s">
        <v>3200</v>
      </c>
      <c r="C1139" t="s">
        <v>3201</v>
      </c>
      <c r="D1139">
        <v>0.33</v>
      </c>
      <c r="E1139" t="s">
        <v>13</v>
      </c>
      <c r="F1139" t="s">
        <v>8422</v>
      </c>
      <c r="G1139" t="s">
        <v>8306</v>
      </c>
      <c r="H1139" t="str">
        <f>VLOOKUP(Table_Query_from_Meridian_v32[[#This Row],[COUNTRY_CODE_OF_ORIGIN]],Sheet2!A:C,3,FALSE)</f>
        <v xml:space="preserve">China </v>
      </c>
    </row>
    <row r="1140" spans="1:8" x14ac:dyDescent="0.25">
      <c r="A1140" t="s">
        <v>3202</v>
      </c>
      <c r="B1140" t="s">
        <v>3203</v>
      </c>
      <c r="C1140" t="s">
        <v>3204</v>
      </c>
      <c r="D1140">
        <v>1.37</v>
      </c>
      <c r="E1140" t="s">
        <v>6</v>
      </c>
      <c r="F1140" t="s">
        <v>8423</v>
      </c>
      <c r="G1140" t="s">
        <v>8310</v>
      </c>
      <c r="H1140" t="str">
        <f>VLOOKUP(Table_Query_from_Meridian_v32[[#This Row],[COUNTRY_CODE_OF_ORIGIN]],Sheet2!A:C,3,FALSE)</f>
        <v xml:space="preserve">Great Britain (United Kingdom) </v>
      </c>
    </row>
    <row r="1141" spans="1:8" x14ac:dyDescent="0.25">
      <c r="A1141" t="s">
        <v>3205</v>
      </c>
      <c r="B1141" t="s">
        <v>3206</v>
      </c>
      <c r="C1141" t="s">
        <v>3207</v>
      </c>
      <c r="D1141">
        <v>1.85</v>
      </c>
      <c r="E1141" t="s">
        <v>217</v>
      </c>
      <c r="F1141" t="s">
        <v>8424</v>
      </c>
      <c r="G1141" t="s">
        <v>5</v>
      </c>
      <c r="H1141" t="str">
        <f>VLOOKUP(Table_Query_from_Meridian_v32[[#This Row],[COUNTRY_CODE_OF_ORIGIN]],Sheet2!A:C,3,FALSE)</f>
        <v xml:space="preserve">United States </v>
      </c>
    </row>
    <row r="1142" spans="1:8" x14ac:dyDescent="0.25">
      <c r="A1142" t="s">
        <v>3208</v>
      </c>
      <c r="B1142" t="s">
        <v>3209</v>
      </c>
      <c r="C1142" t="s">
        <v>3210</v>
      </c>
      <c r="D1142">
        <v>1.97</v>
      </c>
      <c r="E1142" t="s">
        <v>217</v>
      </c>
      <c r="F1142" t="s">
        <v>8424</v>
      </c>
      <c r="G1142" t="s">
        <v>5</v>
      </c>
      <c r="H1142" t="str">
        <f>VLOOKUP(Table_Query_from_Meridian_v32[[#This Row],[COUNTRY_CODE_OF_ORIGIN]],Sheet2!A:C,3,FALSE)</f>
        <v xml:space="preserve">United States </v>
      </c>
    </row>
    <row r="1143" spans="1:8" x14ac:dyDescent="0.25">
      <c r="A1143" t="s">
        <v>3211</v>
      </c>
      <c r="B1143" t="s">
        <v>3212</v>
      </c>
      <c r="C1143" t="s">
        <v>3213</v>
      </c>
      <c r="D1143">
        <v>2.6</v>
      </c>
      <c r="E1143" t="s">
        <v>217</v>
      </c>
      <c r="F1143" t="s">
        <v>8424</v>
      </c>
      <c r="G1143" t="s">
        <v>5</v>
      </c>
      <c r="H1143" t="str">
        <f>VLOOKUP(Table_Query_from_Meridian_v32[[#This Row],[COUNTRY_CODE_OF_ORIGIN]],Sheet2!A:C,3,FALSE)</f>
        <v xml:space="preserve">United States </v>
      </c>
    </row>
    <row r="1144" spans="1:8" x14ac:dyDescent="0.25">
      <c r="A1144" t="s">
        <v>3214</v>
      </c>
      <c r="B1144" t="s">
        <v>3215</v>
      </c>
      <c r="C1144" t="s">
        <v>3216</v>
      </c>
      <c r="D1144">
        <v>2.8</v>
      </c>
      <c r="E1144" t="s">
        <v>217</v>
      </c>
      <c r="F1144" t="s">
        <v>8424</v>
      </c>
      <c r="G1144" t="s">
        <v>5</v>
      </c>
      <c r="H1144" t="str">
        <f>VLOOKUP(Table_Query_from_Meridian_v32[[#This Row],[COUNTRY_CODE_OF_ORIGIN]],Sheet2!A:C,3,FALSE)</f>
        <v xml:space="preserve">United States </v>
      </c>
    </row>
    <row r="1145" spans="1:8" x14ac:dyDescent="0.25">
      <c r="A1145" t="s">
        <v>3217</v>
      </c>
      <c r="B1145" t="s">
        <v>3218</v>
      </c>
      <c r="C1145" t="s">
        <v>3219</v>
      </c>
      <c r="D1145">
        <v>2.92</v>
      </c>
      <c r="E1145" t="s">
        <v>217</v>
      </c>
      <c r="F1145" t="s">
        <v>8424</v>
      </c>
      <c r="G1145" t="s">
        <v>5</v>
      </c>
      <c r="H1145" t="str">
        <f>VLOOKUP(Table_Query_from_Meridian_v32[[#This Row],[COUNTRY_CODE_OF_ORIGIN]],Sheet2!A:C,3,FALSE)</f>
        <v xml:space="preserve">United States </v>
      </c>
    </row>
    <row r="1146" spans="1:8" x14ac:dyDescent="0.25">
      <c r="A1146" t="s">
        <v>3220</v>
      </c>
      <c r="B1146" t="s">
        <v>3221</v>
      </c>
      <c r="C1146" t="s">
        <v>5</v>
      </c>
      <c r="D1146">
        <v>0</v>
      </c>
      <c r="E1146" t="s">
        <v>217</v>
      </c>
      <c r="F1146" t="s">
        <v>8424</v>
      </c>
      <c r="G1146" t="s">
        <v>5</v>
      </c>
      <c r="H1146" t="str">
        <f>VLOOKUP(Table_Query_from_Meridian_v32[[#This Row],[COUNTRY_CODE_OF_ORIGIN]],Sheet2!A:C,3,FALSE)</f>
        <v xml:space="preserve">United States </v>
      </c>
    </row>
    <row r="1147" spans="1:8" x14ac:dyDescent="0.25">
      <c r="A1147" t="s">
        <v>3222</v>
      </c>
      <c r="B1147" t="s">
        <v>9011</v>
      </c>
      <c r="C1147" t="s">
        <v>5</v>
      </c>
      <c r="D1147">
        <v>2.8</v>
      </c>
      <c r="E1147" t="s">
        <v>217</v>
      </c>
      <c r="F1147" t="s">
        <v>5</v>
      </c>
      <c r="G1147" t="s">
        <v>5</v>
      </c>
      <c r="H1147" t="str">
        <f>VLOOKUP(Table_Query_from_Meridian_v32[[#This Row],[COUNTRY_CODE_OF_ORIGIN]],Sheet2!A:C,3,FALSE)</f>
        <v xml:space="preserve">United States </v>
      </c>
    </row>
    <row r="1148" spans="1:8" x14ac:dyDescent="0.25">
      <c r="A1148" t="s">
        <v>3223</v>
      </c>
      <c r="B1148" t="s">
        <v>3224</v>
      </c>
      <c r="C1148" t="s">
        <v>3225</v>
      </c>
      <c r="D1148">
        <v>3.9</v>
      </c>
      <c r="E1148" t="s">
        <v>217</v>
      </c>
      <c r="F1148" t="s">
        <v>8424</v>
      </c>
      <c r="G1148" t="s">
        <v>5</v>
      </c>
      <c r="H1148" t="str">
        <f>VLOOKUP(Table_Query_from_Meridian_v32[[#This Row],[COUNTRY_CODE_OF_ORIGIN]],Sheet2!A:C,3,FALSE)</f>
        <v xml:space="preserve">United States </v>
      </c>
    </row>
    <row r="1149" spans="1:8" x14ac:dyDescent="0.25">
      <c r="A1149" t="s">
        <v>3226</v>
      </c>
      <c r="B1149" t="s">
        <v>3227</v>
      </c>
      <c r="C1149" t="s">
        <v>3228</v>
      </c>
      <c r="D1149">
        <v>4.7</v>
      </c>
      <c r="E1149" t="s">
        <v>217</v>
      </c>
      <c r="F1149" t="s">
        <v>8424</v>
      </c>
      <c r="G1149" t="s">
        <v>5</v>
      </c>
      <c r="H1149" t="str">
        <f>VLOOKUP(Table_Query_from_Meridian_v32[[#This Row],[COUNTRY_CODE_OF_ORIGIN]],Sheet2!A:C,3,FALSE)</f>
        <v xml:space="preserve">United States </v>
      </c>
    </row>
    <row r="1150" spans="1:8" x14ac:dyDescent="0.25">
      <c r="A1150" t="s">
        <v>3229</v>
      </c>
      <c r="B1150" t="s">
        <v>3230</v>
      </c>
      <c r="C1150" t="s">
        <v>3231</v>
      </c>
      <c r="D1150">
        <v>5.32</v>
      </c>
      <c r="E1150" t="s">
        <v>217</v>
      </c>
      <c r="F1150" t="s">
        <v>8424</v>
      </c>
      <c r="G1150" t="s">
        <v>5</v>
      </c>
      <c r="H1150" t="str">
        <f>VLOOKUP(Table_Query_from_Meridian_v32[[#This Row],[COUNTRY_CODE_OF_ORIGIN]],Sheet2!A:C,3,FALSE)</f>
        <v xml:space="preserve">United States </v>
      </c>
    </row>
    <row r="1151" spans="1:8" x14ac:dyDescent="0.25">
      <c r="A1151" t="s">
        <v>3232</v>
      </c>
      <c r="B1151" t="s">
        <v>3233</v>
      </c>
      <c r="C1151" t="s">
        <v>29</v>
      </c>
      <c r="D1151">
        <v>5.6</v>
      </c>
      <c r="E1151" t="s">
        <v>217</v>
      </c>
      <c r="F1151" t="s">
        <v>8424</v>
      </c>
      <c r="G1151" t="s">
        <v>5</v>
      </c>
      <c r="H1151" t="str">
        <f>VLOOKUP(Table_Query_from_Meridian_v32[[#This Row],[COUNTRY_CODE_OF_ORIGIN]],Sheet2!A:C,3,FALSE)</f>
        <v xml:space="preserve">United States </v>
      </c>
    </row>
    <row r="1152" spans="1:8" x14ac:dyDescent="0.25">
      <c r="A1152" t="s">
        <v>3234</v>
      </c>
      <c r="B1152" t="s">
        <v>9012</v>
      </c>
      <c r="C1152" t="s">
        <v>5</v>
      </c>
      <c r="D1152">
        <v>5.2</v>
      </c>
      <c r="E1152" t="s">
        <v>217</v>
      </c>
      <c r="F1152" t="s">
        <v>8424</v>
      </c>
      <c r="G1152" t="s">
        <v>5</v>
      </c>
      <c r="H1152" t="str">
        <f>VLOOKUP(Table_Query_from_Meridian_v32[[#This Row],[COUNTRY_CODE_OF_ORIGIN]],Sheet2!A:C,3,FALSE)</f>
        <v xml:space="preserve">United States </v>
      </c>
    </row>
    <row r="1153" spans="1:8" x14ac:dyDescent="0.25">
      <c r="A1153" t="s">
        <v>3235</v>
      </c>
      <c r="B1153" t="s">
        <v>3236</v>
      </c>
      <c r="C1153" t="s">
        <v>3237</v>
      </c>
      <c r="D1153">
        <v>6.71</v>
      </c>
      <c r="E1153" t="s">
        <v>217</v>
      </c>
      <c r="F1153" t="s">
        <v>8424</v>
      </c>
      <c r="G1153" t="s">
        <v>5</v>
      </c>
      <c r="H1153" t="str">
        <f>VLOOKUP(Table_Query_from_Meridian_v32[[#This Row],[COUNTRY_CODE_OF_ORIGIN]],Sheet2!A:C,3,FALSE)</f>
        <v xml:space="preserve">United States </v>
      </c>
    </row>
    <row r="1154" spans="1:8" x14ac:dyDescent="0.25">
      <c r="A1154" t="s">
        <v>3238</v>
      </c>
      <c r="B1154" t="s">
        <v>3239</v>
      </c>
      <c r="C1154" t="s">
        <v>3240</v>
      </c>
      <c r="D1154">
        <v>6.91</v>
      </c>
      <c r="E1154" t="s">
        <v>217</v>
      </c>
      <c r="F1154" t="s">
        <v>8424</v>
      </c>
      <c r="G1154" t="s">
        <v>5</v>
      </c>
      <c r="H1154" t="str">
        <f>VLOOKUP(Table_Query_from_Meridian_v32[[#This Row],[COUNTRY_CODE_OF_ORIGIN]],Sheet2!A:C,3,FALSE)</f>
        <v xml:space="preserve">United States </v>
      </c>
    </row>
    <row r="1155" spans="1:8" x14ac:dyDescent="0.25">
      <c r="A1155" t="s">
        <v>3241</v>
      </c>
      <c r="B1155" t="s">
        <v>9013</v>
      </c>
      <c r="C1155" t="s">
        <v>5</v>
      </c>
      <c r="D1155">
        <v>6.91</v>
      </c>
      <c r="E1155" t="s">
        <v>217</v>
      </c>
      <c r="F1155" t="s">
        <v>8424</v>
      </c>
      <c r="G1155" t="s">
        <v>5</v>
      </c>
      <c r="H1155" t="str">
        <f>VLOOKUP(Table_Query_from_Meridian_v32[[#This Row],[COUNTRY_CODE_OF_ORIGIN]],Sheet2!A:C,3,FALSE)</f>
        <v xml:space="preserve">United States </v>
      </c>
    </row>
    <row r="1156" spans="1:8" x14ac:dyDescent="0.25">
      <c r="A1156" t="s">
        <v>3242</v>
      </c>
      <c r="B1156" t="s">
        <v>3243</v>
      </c>
      <c r="C1156" t="s">
        <v>5</v>
      </c>
      <c r="D1156">
        <v>6.91</v>
      </c>
      <c r="E1156" t="s">
        <v>217</v>
      </c>
      <c r="F1156" t="s">
        <v>8424</v>
      </c>
      <c r="G1156" t="s">
        <v>5</v>
      </c>
      <c r="H1156" t="str">
        <f>VLOOKUP(Table_Query_from_Meridian_v32[[#This Row],[COUNTRY_CODE_OF_ORIGIN]],Sheet2!A:C,3,FALSE)</f>
        <v xml:space="preserve">United States </v>
      </c>
    </row>
    <row r="1157" spans="1:8" x14ac:dyDescent="0.25">
      <c r="A1157" t="s">
        <v>3244</v>
      </c>
      <c r="B1157" t="s">
        <v>3245</v>
      </c>
      <c r="C1157" t="s">
        <v>3246</v>
      </c>
      <c r="D1157">
        <v>7</v>
      </c>
      <c r="E1157" t="s">
        <v>217</v>
      </c>
      <c r="F1157" t="s">
        <v>8424</v>
      </c>
      <c r="G1157" t="s">
        <v>5</v>
      </c>
      <c r="H1157" t="str">
        <f>VLOOKUP(Table_Query_from_Meridian_v32[[#This Row],[COUNTRY_CODE_OF_ORIGIN]],Sheet2!A:C,3,FALSE)</f>
        <v xml:space="preserve">United States </v>
      </c>
    </row>
    <row r="1158" spans="1:8" x14ac:dyDescent="0.25">
      <c r="A1158" t="s">
        <v>3247</v>
      </c>
      <c r="B1158" t="s">
        <v>3248</v>
      </c>
      <c r="C1158" t="s">
        <v>3249</v>
      </c>
      <c r="D1158">
        <v>9.41</v>
      </c>
      <c r="E1158" t="s">
        <v>217</v>
      </c>
      <c r="F1158" t="s">
        <v>8424</v>
      </c>
      <c r="G1158" t="s">
        <v>5</v>
      </c>
      <c r="H1158" t="str">
        <f>VLOOKUP(Table_Query_from_Meridian_v32[[#This Row],[COUNTRY_CODE_OF_ORIGIN]],Sheet2!A:C,3,FALSE)</f>
        <v xml:space="preserve">United States </v>
      </c>
    </row>
    <row r="1159" spans="1:8" x14ac:dyDescent="0.25">
      <c r="A1159" t="s">
        <v>3250</v>
      </c>
      <c r="B1159" t="s">
        <v>3251</v>
      </c>
      <c r="C1159" t="s">
        <v>5</v>
      </c>
      <c r="D1159">
        <v>4</v>
      </c>
      <c r="E1159" t="s">
        <v>217</v>
      </c>
      <c r="F1159" t="s">
        <v>8424</v>
      </c>
      <c r="G1159" t="s">
        <v>5</v>
      </c>
      <c r="H1159" t="str">
        <f>VLOOKUP(Table_Query_from_Meridian_v32[[#This Row],[COUNTRY_CODE_OF_ORIGIN]],Sheet2!A:C,3,FALSE)</f>
        <v xml:space="preserve">United States </v>
      </c>
    </row>
    <row r="1160" spans="1:8" x14ac:dyDescent="0.25">
      <c r="A1160" t="s">
        <v>3252</v>
      </c>
      <c r="B1160" t="s">
        <v>3253</v>
      </c>
      <c r="C1160" t="s">
        <v>3254</v>
      </c>
      <c r="D1160">
        <v>3.1</v>
      </c>
      <c r="E1160" t="s">
        <v>217</v>
      </c>
      <c r="F1160" t="s">
        <v>8424</v>
      </c>
      <c r="G1160" t="s">
        <v>5</v>
      </c>
      <c r="H1160" t="str">
        <f>VLOOKUP(Table_Query_from_Meridian_v32[[#This Row],[COUNTRY_CODE_OF_ORIGIN]],Sheet2!A:C,3,FALSE)</f>
        <v xml:space="preserve">United States </v>
      </c>
    </row>
    <row r="1161" spans="1:8" x14ac:dyDescent="0.25">
      <c r="A1161" t="s">
        <v>3255</v>
      </c>
      <c r="B1161" t="s">
        <v>3256</v>
      </c>
      <c r="C1161" t="s">
        <v>3257</v>
      </c>
      <c r="D1161">
        <v>4.08</v>
      </c>
      <c r="E1161" t="s">
        <v>217</v>
      </c>
      <c r="F1161" t="s">
        <v>8424</v>
      </c>
      <c r="G1161" t="s">
        <v>5</v>
      </c>
      <c r="H1161" t="str">
        <f>VLOOKUP(Table_Query_from_Meridian_v32[[#This Row],[COUNTRY_CODE_OF_ORIGIN]],Sheet2!A:C,3,FALSE)</f>
        <v xml:space="preserve">United States </v>
      </c>
    </row>
    <row r="1162" spans="1:8" x14ac:dyDescent="0.25">
      <c r="A1162" t="s">
        <v>3258</v>
      </c>
      <c r="B1162" t="s">
        <v>3259</v>
      </c>
      <c r="C1162" t="s">
        <v>3260</v>
      </c>
      <c r="D1162">
        <v>5.12</v>
      </c>
      <c r="E1162" t="s">
        <v>217</v>
      </c>
      <c r="F1162" t="s">
        <v>8424</v>
      </c>
      <c r="G1162" t="s">
        <v>5</v>
      </c>
      <c r="H1162" t="str">
        <f>VLOOKUP(Table_Query_from_Meridian_v32[[#This Row],[COUNTRY_CODE_OF_ORIGIN]],Sheet2!A:C,3,FALSE)</f>
        <v xml:space="preserve">United States </v>
      </c>
    </row>
    <row r="1163" spans="1:8" x14ac:dyDescent="0.25">
      <c r="A1163" t="s">
        <v>3261</v>
      </c>
      <c r="B1163" t="s">
        <v>3262</v>
      </c>
      <c r="C1163" t="s">
        <v>3263</v>
      </c>
      <c r="D1163">
        <v>7.1</v>
      </c>
      <c r="E1163" t="s">
        <v>217</v>
      </c>
      <c r="F1163" t="s">
        <v>8424</v>
      </c>
      <c r="G1163" t="s">
        <v>5</v>
      </c>
      <c r="H1163" t="str">
        <f>VLOOKUP(Table_Query_from_Meridian_v32[[#This Row],[COUNTRY_CODE_OF_ORIGIN]],Sheet2!A:C,3,FALSE)</f>
        <v xml:space="preserve">United States </v>
      </c>
    </row>
    <row r="1164" spans="1:8" x14ac:dyDescent="0.25">
      <c r="A1164" t="s">
        <v>3264</v>
      </c>
      <c r="B1164" t="s">
        <v>3265</v>
      </c>
      <c r="C1164" t="s">
        <v>3266</v>
      </c>
      <c r="D1164">
        <v>4.4000000000000004</v>
      </c>
      <c r="E1164" t="s">
        <v>217</v>
      </c>
      <c r="F1164" t="s">
        <v>8424</v>
      </c>
      <c r="G1164" t="s">
        <v>5</v>
      </c>
      <c r="H1164" t="str">
        <f>VLOOKUP(Table_Query_from_Meridian_v32[[#This Row],[COUNTRY_CODE_OF_ORIGIN]],Sheet2!A:C,3,FALSE)</f>
        <v xml:space="preserve">United States </v>
      </c>
    </row>
    <row r="1165" spans="1:8" x14ac:dyDescent="0.25">
      <c r="A1165" t="s">
        <v>3267</v>
      </c>
      <c r="B1165" t="s">
        <v>3268</v>
      </c>
      <c r="C1165" t="s">
        <v>3269</v>
      </c>
      <c r="D1165">
        <v>5.89</v>
      </c>
      <c r="E1165" t="s">
        <v>217</v>
      </c>
      <c r="F1165" t="s">
        <v>8424</v>
      </c>
      <c r="G1165" t="s">
        <v>5</v>
      </c>
      <c r="H1165" t="str">
        <f>VLOOKUP(Table_Query_from_Meridian_v32[[#This Row],[COUNTRY_CODE_OF_ORIGIN]],Sheet2!A:C,3,FALSE)</f>
        <v xml:space="preserve">United States </v>
      </c>
    </row>
    <row r="1166" spans="1:8" x14ac:dyDescent="0.25">
      <c r="A1166" t="s">
        <v>3270</v>
      </c>
      <c r="B1166" t="s">
        <v>3271</v>
      </c>
      <c r="C1166" t="s">
        <v>3272</v>
      </c>
      <c r="D1166">
        <v>11.2</v>
      </c>
      <c r="E1166" t="s">
        <v>6</v>
      </c>
      <c r="F1166" t="s">
        <v>5</v>
      </c>
      <c r="G1166" t="s">
        <v>5</v>
      </c>
      <c r="H1166" t="str">
        <f>VLOOKUP(Table_Query_from_Meridian_v32[[#This Row],[COUNTRY_CODE_OF_ORIGIN]],Sheet2!A:C,3,FALSE)</f>
        <v xml:space="preserve">Great Britain (United Kingdom) </v>
      </c>
    </row>
    <row r="1167" spans="1:8" x14ac:dyDescent="0.25">
      <c r="A1167" t="s">
        <v>3273</v>
      </c>
      <c r="B1167" t="s">
        <v>3274</v>
      </c>
      <c r="C1167" t="s">
        <v>3275</v>
      </c>
      <c r="D1167">
        <v>4.58</v>
      </c>
      <c r="E1167" t="s">
        <v>217</v>
      </c>
      <c r="F1167" t="s">
        <v>8424</v>
      </c>
      <c r="G1167" t="s">
        <v>5</v>
      </c>
      <c r="H1167" t="str">
        <f>VLOOKUP(Table_Query_from_Meridian_v32[[#This Row],[COUNTRY_CODE_OF_ORIGIN]],Sheet2!A:C,3,FALSE)</f>
        <v xml:space="preserve">United States </v>
      </c>
    </row>
    <row r="1168" spans="1:8" x14ac:dyDescent="0.25">
      <c r="A1168" t="s">
        <v>3276</v>
      </c>
      <c r="B1168" t="s">
        <v>3277</v>
      </c>
      <c r="C1168" t="s">
        <v>3278</v>
      </c>
      <c r="D1168">
        <v>4.9000000000000004</v>
      </c>
      <c r="E1168" t="s">
        <v>217</v>
      </c>
      <c r="F1168" t="s">
        <v>8424</v>
      </c>
      <c r="G1168" t="s">
        <v>5</v>
      </c>
      <c r="H1168" t="str">
        <f>VLOOKUP(Table_Query_from_Meridian_v32[[#This Row],[COUNTRY_CODE_OF_ORIGIN]],Sheet2!A:C,3,FALSE)</f>
        <v xml:space="preserve">United States </v>
      </c>
    </row>
    <row r="1169" spans="1:8" x14ac:dyDescent="0.25">
      <c r="A1169" t="s">
        <v>3279</v>
      </c>
      <c r="B1169" t="s">
        <v>3280</v>
      </c>
      <c r="C1169" t="s">
        <v>3281</v>
      </c>
      <c r="D1169">
        <v>4.75</v>
      </c>
      <c r="E1169" t="s">
        <v>217</v>
      </c>
      <c r="F1169" t="s">
        <v>8424</v>
      </c>
      <c r="G1169" t="s">
        <v>5</v>
      </c>
      <c r="H1169" t="str">
        <f>VLOOKUP(Table_Query_from_Meridian_v32[[#This Row],[COUNTRY_CODE_OF_ORIGIN]],Sheet2!A:C,3,FALSE)</f>
        <v xml:space="preserve">United States </v>
      </c>
    </row>
    <row r="1170" spans="1:8" x14ac:dyDescent="0.25">
      <c r="A1170" t="s">
        <v>3282</v>
      </c>
      <c r="B1170" t="s">
        <v>3283</v>
      </c>
      <c r="C1170" t="s">
        <v>3284</v>
      </c>
      <c r="D1170">
        <v>4.8</v>
      </c>
      <c r="E1170" t="s">
        <v>217</v>
      </c>
      <c r="F1170" t="s">
        <v>8424</v>
      </c>
      <c r="G1170" t="s">
        <v>5</v>
      </c>
      <c r="H1170" t="str">
        <f>VLOOKUP(Table_Query_from_Meridian_v32[[#This Row],[COUNTRY_CODE_OF_ORIGIN]],Sheet2!A:C,3,FALSE)</f>
        <v xml:space="preserve">United States </v>
      </c>
    </row>
    <row r="1171" spans="1:8" x14ac:dyDescent="0.25">
      <c r="A1171" t="s">
        <v>3285</v>
      </c>
      <c r="B1171" t="s">
        <v>3286</v>
      </c>
      <c r="C1171" t="s">
        <v>3287</v>
      </c>
      <c r="D1171">
        <v>5</v>
      </c>
      <c r="E1171" t="s">
        <v>6</v>
      </c>
      <c r="F1171" t="s">
        <v>5</v>
      </c>
      <c r="G1171" t="s">
        <v>5</v>
      </c>
      <c r="H1171" t="str">
        <f>VLOOKUP(Table_Query_from_Meridian_v32[[#This Row],[COUNTRY_CODE_OF_ORIGIN]],Sheet2!A:C,3,FALSE)</f>
        <v xml:space="preserve">Great Britain (United Kingdom) </v>
      </c>
    </row>
    <row r="1172" spans="1:8" x14ac:dyDescent="0.25">
      <c r="A1172" t="s">
        <v>3288</v>
      </c>
      <c r="B1172" t="s">
        <v>3289</v>
      </c>
      <c r="C1172" t="s">
        <v>5</v>
      </c>
      <c r="D1172">
        <v>0</v>
      </c>
      <c r="E1172" t="s">
        <v>6</v>
      </c>
      <c r="F1172" t="s">
        <v>5</v>
      </c>
      <c r="G1172" t="s">
        <v>5</v>
      </c>
      <c r="H1172" t="str">
        <f>VLOOKUP(Table_Query_from_Meridian_v32[[#This Row],[COUNTRY_CODE_OF_ORIGIN]],Sheet2!A:C,3,FALSE)</f>
        <v xml:space="preserve">Great Britain (United Kingdom) </v>
      </c>
    </row>
    <row r="1173" spans="1:8" x14ac:dyDescent="0.25">
      <c r="A1173" t="s">
        <v>3290</v>
      </c>
      <c r="B1173" t="s">
        <v>3291</v>
      </c>
      <c r="C1173" t="s">
        <v>3292</v>
      </c>
      <c r="D1173">
        <v>7.8</v>
      </c>
      <c r="E1173" t="s">
        <v>217</v>
      </c>
      <c r="F1173" t="s">
        <v>8425</v>
      </c>
      <c r="G1173" t="s">
        <v>5</v>
      </c>
      <c r="H1173" t="str">
        <f>VLOOKUP(Table_Query_from_Meridian_v32[[#This Row],[COUNTRY_CODE_OF_ORIGIN]],Sheet2!A:C,3,FALSE)</f>
        <v xml:space="preserve">United States </v>
      </c>
    </row>
    <row r="1174" spans="1:8" x14ac:dyDescent="0.25">
      <c r="A1174" t="s">
        <v>3293</v>
      </c>
      <c r="B1174" t="s">
        <v>3294</v>
      </c>
      <c r="C1174" t="s">
        <v>3295</v>
      </c>
      <c r="D1174">
        <v>6.6</v>
      </c>
      <c r="E1174" t="s">
        <v>217</v>
      </c>
      <c r="F1174" t="s">
        <v>8425</v>
      </c>
      <c r="G1174" t="s">
        <v>5</v>
      </c>
      <c r="H1174" t="str">
        <f>VLOOKUP(Table_Query_from_Meridian_v32[[#This Row],[COUNTRY_CODE_OF_ORIGIN]],Sheet2!A:C,3,FALSE)</f>
        <v xml:space="preserve">United States </v>
      </c>
    </row>
    <row r="1175" spans="1:8" x14ac:dyDescent="0.25">
      <c r="A1175" t="s">
        <v>3296</v>
      </c>
      <c r="B1175" t="s">
        <v>3297</v>
      </c>
      <c r="C1175" t="s">
        <v>3298</v>
      </c>
      <c r="D1175">
        <v>0.68</v>
      </c>
      <c r="E1175" t="s">
        <v>217</v>
      </c>
      <c r="F1175" t="s">
        <v>8426</v>
      </c>
      <c r="G1175" t="s">
        <v>8310</v>
      </c>
      <c r="H1175" t="str">
        <f>VLOOKUP(Table_Query_from_Meridian_v32[[#This Row],[COUNTRY_CODE_OF_ORIGIN]],Sheet2!A:C,3,FALSE)</f>
        <v xml:space="preserve">United States </v>
      </c>
    </row>
    <row r="1176" spans="1:8" x14ac:dyDescent="0.25">
      <c r="A1176" t="s">
        <v>3299</v>
      </c>
      <c r="B1176" t="s">
        <v>3300</v>
      </c>
      <c r="C1176" t="s">
        <v>5</v>
      </c>
      <c r="D1176">
        <v>0.68</v>
      </c>
      <c r="E1176" t="s">
        <v>217</v>
      </c>
      <c r="F1176" t="s">
        <v>8426</v>
      </c>
      <c r="G1176" t="s">
        <v>8310</v>
      </c>
      <c r="H1176" t="str">
        <f>VLOOKUP(Table_Query_from_Meridian_v32[[#This Row],[COUNTRY_CODE_OF_ORIGIN]],Sheet2!A:C,3,FALSE)</f>
        <v xml:space="preserve">United States </v>
      </c>
    </row>
    <row r="1177" spans="1:8" x14ac:dyDescent="0.25">
      <c r="A1177" t="s">
        <v>3301</v>
      </c>
      <c r="B1177" t="s">
        <v>3302</v>
      </c>
      <c r="C1177" t="s">
        <v>5</v>
      </c>
      <c r="D1177">
        <v>0.46</v>
      </c>
      <c r="E1177" t="s">
        <v>217</v>
      </c>
      <c r="F1177" t="s">
        <v>8426</v>
      </c>
      <c r="G1177" t="s">
        <v>8310</v>
      </c>
      <c r="H1177" t="str">
        <f>VLOOKUP(Table_Query_from_Meridian_v32[[#This Row],[COUNTRY_CODE_OF_ORIGIN]],Sheet2!A:C,3,FALSE)</f>
        <v xml:space="preserve">United States </v>
      </c>
    </row>
    <row r="1178" spans="1:8" x14ac:dyDescent="0.25">
      <c r="A1178" t="s">
        <v>3303</v>
      </c>
      <c r="B1178" t="s">
        <v>3304</v>
      </c>
      <c r="C1178" t="s">
        <v>5</v>
      </c>
      <c r="D1178">
        <v>0.67</v>
      </c>
      <c r="E1178" t="s">
        <v>217</v>
      </c>
      <c r="F1178" t="s">
        <v>8426</v>
      </c>
      <c r="G1178" t="s">
        <v>8310</v>
      </c>
      <c r="H1178" t="str">
        <f>VLOOKUP(Table_Query_from_Meridian_v32[[#This Row],[COUNTRY_CODE_OF_ORIGIN]],Sheet2!A:C,3,FALSE)</f>
        <v xml:space="preserve">United States </v>
      </c>
    </row>
    <row r="1179" spans="1:8" x14ac:dyDescent="0.25">
      <c r="A1179" t="s">
        <v>3305</v>
      </c>
      <c r="B1179" t="s">
        <v>3306</v>
      </c>
      <c r="C1179" t="s">
        <v>3307</v>
      </c>
      <c r="D1179">
        <v>1.96</v>
      </c>
      <c r="E1179" t="s">
        <v>217</v>
      </c>
      <c r="F1179" t="s">
        <v>8426</v>
      </c>
      <c r="G1179" t="s">
        <v>8310</v>
      </c>
      <c r="H1179" t="str">
        <f>VLOOKUP(Table_Query_from_Meridian_v32[[#This Row],[COUNTRY_CODE_OF_ORIGIN]],Sheet2!A:C,3,FALSE)</f>
        <v xml:space="preserve">United States </v>
      </c>
    </row>
    <row r="1180" spans="1:8" x14ac:dyDescent="0.25">
      <c r="A1180" t="s">
        <v>3308</v>
      </c>
      <c r="B1180" t="s">
        <v>3309</v>
      </c>
      <c r="C1180" t="s">
        <v>3310</v>
      </c>
      <c r="D1180">
        <v>0.86</v>
      </c>
      <c r="E1180" t="s">
        <v>217</v>
      </c>
      <c r="F1180" t="s">
        <v>8426</v>
      </c>
      <c r="G1180" t="s">
        <v>5</v>
      </c>
      <c r="H1180" t="str">
        <f>VLOOKUP(Table_Query_from_Meridian_v32[[#This Row],[COUNTRY_CODE_OF_ORIGIN]],Sheet2!A:C,3,FALSE)</f>
        <v xml:space="preserve">United States </v>
      </c>
    </row>
    <row r="1181" spans="1:8" x14ac:dyDescent="0.25">
      <c r="A1181" t="s">
        <v>3311</v>
      </c>
      <c r="B1181" t="s">
        <v>3312</v>
      </c>
      <c r="C1181" t="s">
        <v>3313</v>
      </c>
      <c r="D1181">
        <v>1.31</v>
      </c>
      <c r="E1181" t="s">
        <v>217</v>
      </c>
      <c r="F1181" t="s">
        <v>8426</v>
      </c>
      <c r="G1181" t="s">
        <v>5</v>
      </c>
      <c r="H1181" t="str">
        <f>VLOOKUP(Table_Query_from_Meridian_v32[[#This Row],[COUNTRY_CODE_OF_ORIGIN]],Sheet2!A:C,3,FALSE)</f>
        <v xml:space="preserve">United States </v>
      </c>
    </row>
    <row r="1182" spans="1:8" x14ac:dyDescent="0.25">
      <c r="A1182" t="s">
        <v>3314</v>
      </c>
      <c r="B1182" t="s">
        <v>3315</v>
      </c>
      <c r="C1182" t="s">
        <v>3316</v>
      </c>
      <c r="D1182">
        <v>0.04</v>
      </c>
      <c r="E1182" t="s">
        <v>217</v>
      </c>
      <c r="F1182" t="s">
        <v>8427</v>
      </c>
      <c r="G1182" t="s">
        <v>5</v>
      </c>
      <c r="H1182" t="str">
        <f>VLOOKUP(Table_Query_from_Meridian_v32[[#This Row],[COUNTRY_CODE_OF_ORIGIN]],Sheet2!A:C,3,FALSE)</f>
        <v xml:space="preserve">United States </v>
      </c>
    </row>
    <row r="1183" spans="1:8" x14ac:dyDescent="0.25">
      <c r="A1183" t="s">
        <v>3317</v>
      </c>
      <c r="B1183" t="s">
        <v>3318</v>
      </c>
      <c r="C1183" t="s">
        <v>29</v>
      </c>
      <c r="D1183">
        <v>7.0000000000000007E-2</v>
      </c>
      <c r="E1183" t="s">
        <v>217</v>
      </c>
      <c r="F1183" t="s">
        <v>8424</v>
      </c>
      <c r="G1183" t="s">
        <v>5</v>
      </c>
      <c r="H1183" t="str">
        <f>VLOOKUP(Table_Query_from_Meridian_v32[[#This Row],[COUNTRY_CODE_OF_ORIGIN]],Sheet2!A:C,3,FALSE)</f>
        <v xml:space="preserve">United States </v>
      </c>
    </row>
    <row r="1184" spans="1:8" x14ac:dyDescent="0.25">
      <c r="A1184" t="s">
        <v>3319</v>
      </c>
      <c r="B1184" t="s">
        <v>3320</v>
      </c>
      <c r="C1184" t="s">
        <v>3321</v>
      </c>
      <c r="D1184">
        <v>0.03</v>
      </c>
      <c r="E1184" t="s">
        <v>217</v>
      </c>
      <c r="F1184" t="s">
        <v>8424</v>
      </c>
      <c r="G1184" t="s">
        <v>5</v>
      </c>
      <c r="H1184" t="str">
        <f>VLOOKUP(Table_Query_from_Meridian_v32[[#This Row],[COUNTRY_CODE_OF_ORIGIN]],Sheet2!A:C,3,FALSE)</f>
        <v xml:space="preserve">United States </v>
      </c>
    </row>
    <row r="1185" spans="1:8" x14ac:dyDescent="0.25">
      <c r="A1185" t="s">
        <v>3322</v>
      </c>
      <c r="B1185" t="s">
        <v>3323</v>
      </c>
      <c r="C1185" t="s">
        <v>29</v>
      </c>
      <c r="D1185">
        <v>0.05</v>
      </c>
      <c r="E1185" t="s">
        <v>217</v>
      </c>
      <c r="F1185" t="s">
        <v>8424</v>
      </c>
      <c r="G1185" t="s">
        <v>5</v>
      </c>
      <c r="H1185" t="str">
        <f>VLOOKUP(Table_Query_from_Meridian_v32[[#This Row],[COUNTRY_CODE_OF_ORIGIN]],Sheet2!A:C,3,FALSE)</f>
        <v xml:space="preserve">United States </v>
      </c>
    </row>
    <row r="1186" spans="1:8" x14ac:dyDescent="0.25">
      <c r="A1186" t="s">
        <v>3324</v>
      </c>
      <c r="B1186" t="s">
        <v>3325</v>
      </c>
      <c r="C1186" t="s">
        <v>29</v>
      </c>
      <c r="D1186">
        <v>0.01</v>
      </c>
      <c r="E1186" t="s">
        <v>217</v>
      </c>
      <c r="F1186" t="s">
        <v>8424</v>
      </c>
      <c r="G1186" t="s">
        <v>5</v>
      </c>
      <c r="H1186" t="str">
        <f>VLOOKUP(Table_Query_from_Meridian_v32[[#This Row],[COUNTRY_CODE_OF_ORIGIN]],Sheet2!A:C,3,FALSE)</f>
        <v xml:space="preserve">United States </v>
      </c>
    </row>
    <row r="1187" spans="1:8" x14ac:dyDescent="0.25">
      <c r="A1187" t="s">
        <v>3326</v>
      </c>
      <c r="B1187" t="s">
        <v>3327</v>
      </c>
      <c r="C1187" t="s">
        <v>29</v>
      </c>
      <c r="D1187">
        <v>0.01</v>
      </c>
      <c r="E1187" t="s">
        <v>217</v>
      </c>
      <c r="F1187" t="s">
        <v>8424</v>
      </c>
      <c r="G1187" t="s">
        <v>5</v>
      </c>
      <c r="H1187" t="str">
        <f>VLOOKUP(Table_Query_from_Meridian_v32[[#This Row],[COUNTRY_CODE_OF_ORIGIN]],Sheet2!A:C,3,FALSE)</f>
        <v xml:space="preserve">United States </v>
      </c>
    </row>
    <row r="1188" spans="1:8" x14ac:dyDescent="0.25">
      <c r="A1188" t="s">
        <v>3328</v>
      </c>
      <c r="B1188" t="s">
        <v>3329</v>
      </c>
      <c r="C1188" t="s">
        <v>5</v>
      </c>
      <c r="D1188">
        <v>0</v>
      </c>
      <c r="E1188" t="s">
        <v>217</v>
      </c>
      <c r="F1188" t="s">
        <v>8424</v>
      </c>
      <c r="G1188" t="s">
        <v>5</v>
      </c>
      <c r="H1188" t="str">
        <f>VLOOKUP(Table_Query_from_Meridian_v32[[#This Row],[COUNTRY_CODE_OF_ORIGIN]],Sheet2!A:C,3,FALSE)</f>
        <v xml:space="preserve">United States </v>
      </c>
    </row>
    <row r="1189" spans="1:8" x14ac:dyDescent="0.25">
      <c r="A1189" t="s">
        <v>3330</v>
      </c>
      <c r="B1189" t="s">
        <v>3331</v>
      </c>
      <c r="C1189" t="s">
        <v>5</v>
      </c>
      <c r="D1189">
        <v>0.15</v>
      </c>
      <c r="E1189" t="s">
        <v>217</v>
      </c>
      <c r="F1189" t="s">
        <v>8424</v>
      </c>
      <c r="G1189" t="s">
        <v>5</v>
      </c>
      <c r="H1189" t="str">
        <f>VLOOKUP(Table_Query_from_Meridian_v32[[#This Row],[COUNTRY_CODE_OF_ORIGIN]],Sheet2!A:C,3,FALSE)</f>
        <v xml:space="preserve">United States </v>
      </c>
    </row>
    <row r="1190" spans="1:8" x14ac:dyDescent="0.25">
      <c r="A1190" t="s">
        <v>3332</v>
      </c>
      <c r="B1190" t="s">
        <v>3333</v>
      </c>
      <c r="C1190" t="s">
        <v>5</v>
      </c>
      <c r="D1190">
        <v>0.16</v>
      </c>
      <c r="E1190" t="s">
        <v>217</v>
      </c>
      <c r="F1190" t="s">
        <v>8424</v>
      </c>
      <c r="G1190" t="s">
        <v>5</v>
      </c>
      <c r="H1190" t="str">
        <f>VLOOKUP(Table_Query_from_Meridian_v32[[#This Row],[COUNTRY_CODE_OF_ORIGIN]],Sheet2!A:C,3,FALSE)</f>
        <v xml:space="preserve">United States </v>
      </c>
    </row>
    <row r="1191" spans="1:8" x14ac:dyDescent="0.25">
      <c r="A1191" t="s">
        <v>3334</v>
      </c>
      <c r="B1191" t="s">
        <v>3335</v>
      </c>
      <c r="C1191" t="s">
        <v>5</v>
      </c>
      <c r="D1191">
        <v>0.16</v>
      </c>
      <c r="E1191" t="s">
        <v>217</v>
      </c>
      <c r="F1191" t="s">
        <v>8424</v>
      </c>
      <c r="G1191" t="s">
        <v>5</v>
      </c>
      <c r="H1191" t="str">
        <f>VLOOKUP(Table_Query_from_Meridian_v32[[#This Row],[COUNTRY_CODE_OF_ORIGIN]],Sheet2!A:C,3,FALSE)</f>
        <v xml:space="preserve">United States </v>
      </c>
    </row>
    <row r="1192" spans="1:8" x14ac:dyDescent="0.25">
      <c r="A1192" t="s">
        <v>3336</v>
      </c>
      <c r="B1192" t="s">
        <v>3337</v>
      </c>
      <c r="C1192" t="s">
        <v>29</v>
      </c>
      <c r="D1192">
        <v>0.2</v>
      </c>
      <c r="E1192" t="s">
        <v>13</v>
      </c>
      <c r="F1192" t="s">
        <v>8428</v>
      </c>
      <c r="G1192" t="s">
        <v>5</v>
      </c>
      <c r="H1192" t="str">
        <f>VLOOKUP(Table_Query_from_Meridian_v32[[#This Row],[COUNTRY_CODE_OF_ORIGIN]],Sheet2!A:C,3,FALSE)</f>
        <v xml:space="preserve">China </v>
      </c>
    </row>
    <row r="1193" spans="1:8" x14ac:dyDescent="0.25">
      <c r="A1193" t="s">
        <v>3338</v>
      </c>
      <c r="B1193" t="s">
        <v>3339</v>
      </c>
      <c r="C1193" t="s">
        <v>3340</v>
      </c>
      <c r="D1193">
        <v>0.5</v>
      </c>
      <c r="E1193" t="s">
        <v>13</v>
      </c>
      <c r="F1193" t="s">
        <v>8428</v>
      </c>
      <c r="G1193" t="s">
        <v>5</v>
      </c>
      <c r="H1193" t="str">
        <f>VLOOKUP(Table_Query_from_Meridian_v32[[#This Row],[COUNTRY_CODE_OF_ORIGIN]],Sheet2!A:C,3,FALSE)</f>
        <v xml:space="preserve">China </v>
      </c>
    </row>
    <row r="1194" spans="1:8" x14ac:dyDescent="0.25">
      <c r="A1194" t="s">
        <v>3341</v>
      </c>
      <c r="B1194" t="s">
        <v>3342</v>
      </c>
      <c r="C1194" t="s">
        <v>3343</v>
      </c>
      <c r="D1194">
        <v>0.39</v>
      </c>
      <c r="E1194" t="s">
        <v>217</v>
      </c>
      <c r="F1194" t="s">
        <v>8423</v>
      </c>
      <c r="G1194" t="s">
        <v>5</v>
      </c>
      <c r="H1194" t="str">
        <f>VLOOKUP(Table_Query_from_Meridian_v32[[#This Row],[COUNTRY_CODE_OF_ORIGIN]],Sheet2!A:C,3,FALSE)</f>
        <v xml:space="preserve">United States </v>
      </c>
    </row>
    <row r="1195" spans="1:8" x14ac:dyDescent="0.25">
      <c r="A1195" t="s">
        <v>3344</v>
      </c>
      <c r="B1195" t="s">
        <v>3345</v>
      </c>
      <c r="C1195" t="s">
        <v>3346</v>
      </c>
      <c r="D1195">
        <v>0.18</v>
      </c>
      <c r="E1195" t="s">
        <v>217</v>
      </c>
      <c r="F1195" t="s">
        <v>8423</v>
      </c>
      <c r="G1195" t="s">
        <v>5</v>
      </c>
      <c r="H1195" t="str">
        <f>VLOOKUP(Table_Query_from_Meridian_v32[[#This Row],[COUNTRY_CODE_OF_ORIGIN]],Sheet2!A:C,3,FALSE)</f>
        <v xml:space="preserve">United States </v>
      </c>
    </row>
    <row r="1196" spans="1:8" x14ac:dyDescent="0.25">
      <c r="A1196" t="s">
        <v>3347</v>
      </c>
      <c r="B1196" t="s">
        <v>3348</v>
      </c>
      <c r="C1196" t="s">
        <v>3349</v>
      </c>
      <c r="D1196">
        <v>0.1</v>
      </c>
      <c r="E1196" t="s">
        <v>217</v>
      </c>
      <c r="F1196" t="s">
        <v>8423</v>
      </c>
      <c r="G1196" t="s">
        <v>5</v>
      </c>
      <c r="H1196" t="str">
        <f>VLOOKUP(Table_Query_from_Meridian_v32[[#This Row],[COUNTRY_CODE_OF_ORIGIN]],Sheet2!A:C,3,FALSE)</f>
        <v xml:space="preserve">United States </v>
      </c>
    </row>
    <row r="1197" spans="1:8" x14ac:dyDescent="0.25">
      <c r="A1197" t="s">
        <v>3350</v>
      </c>
      <c r="B1197" t="s">
        <v>3351</v>
      </c>
      <c r="C1197" t="s">
        <v>3352</v>
      </c>
      <c r="D1197">
        <v>0.09</v>
      </c>
      <c r="E1197" t="s">
        <v>13</v>
      </c>
      <c r="F1197" t="s">
        <v>8423</v>
      </c>
      <c r="G1197" t="s">
        <v>5</v>
      </c>
      <c r="H1197" t="str">
        <f>VLOOKUP(Table_Query_from_Meridian_v32[[#This Row],[COUNTRY_CODE_OF_ORIGIN]],Sheet2!A:C,3,FALSE)</f>
        <v xml:space="preserve">China </v>
      </c>
    </row>
    <row r="1198" spans="1:8" x14ac:dyDescent="0.25">
      <c r="A1198" t="s">
        <v>3353</v>
      </c>
      <c r="B1198" t="s">
        <v>3354</v>
      </c>
      <c r="C1198" t="s">
        <v>3355</v>
      </c>
      <c r="D1198">
        <v>7.0000000000000007E-2</v>
      </c>
      <c r="E1198" t="s">
        <v>217</v>
      </c>
      <c r="F1198" t="s">
        <v>8423</v>
      </c>
      <c r="G1198" t="s">
        <v>5</v>
      </c>
      <c r="H1198" t="str">
        <f>VLOOKUP(Table_Query_from_Meridian_v32[[#This Row],[COUNTRY_CODE_OF_ORIGIN]],Sheet2!A:C,3,FALSE)</f>
        <v xml:space="preserve">United States </v>
      </c>
    </row>
    <row r="1199" spans="1:8" x14ac:dyDescent="0.25">
      <c r="A1199" t="s">
        <v>3356</v>
      </c>
      <c r="B1199" t="s">
        <v>3357</v>
      </c>
      <c r="C1199" t="s">
        <v>3358</v>
      </c>
      <c r="D1199">
        <v>0.4</v>
      </c>
      <c r="E1199" t="s">
        <v>217</v>
      </c>
      <c r="F1199" t="s">
        <v>8414</v>
      </c>
      <c r="G1199" t="s">
        <v>8310</v>
      </c>
      <c r="H1199" t="str">
        <f>VLOOKUP(Table_Query_from_Meridian_v32[[#This Row],[COUNTRY_CODE_OF_ORIGIN]],Sheet2!A:C,3,FALSE)</f>
        <v xml:space="preserve">United States </v>
      </c>
    </row>
    <row r="1200" spans="1:8" x14ac:dyDescent="0.25">
      <c r="A1200" t="s">
        <v>3359</v>
      </c>
      <c r="B1200" t="s">
        <v>3360</v>
      </c>
      <c r="C1200" t="s">
        <v>3361</v>
      </c>
      <c r="D1200">
        <v>0.66</v>
      </c>
      <c r="E1200" t="s">
        <v>217</v>
      </c>
      <c r="F1200" t="s">
        <v>8414</v>
      </c>
      <c r="G1200" t="s">
        <v>8310</v>
      </c>
      <c r="H1200" t="str">
        <f>VLOOKUP(Table_Query_from_Meridian_v32[[#This Row],[COUNTRY_CODE_OF_ORIGIN]],Sheet2!A:C,3,FALSE)</f>
        <v xml:space="preserve">United States </v>
      </c>
    </row>
    <row r="1201" spans="1:8" x14ac:dyDescent="0.25">
      <c r="A1201" t="s">
        <v>3362</v>
      </c>
      <c r="B1201" t="s">
        <v>3363</v>
      </c>
      <c r="C1201" t="s">
        <v>3364</v>
      </c>
      <c r="D1201">
        <v>0.76</v>
      </c>
      <c r="E1201" t="s">
        <v>217</v>
      </c>
      <c r="F1201" t="s">
        <v>8414</v>
      </c>
      <c r="G1201" t="s">
        <v>8310</v>
      </c>
      <c r="H1201" t="str">
        <f>VLOOKUP(Table_Query_from_Meridian_v32[[#This Row],[COUNTRY_CODE_OF_ORIGIN]],Sheet2!A:C,3,FALSE)</f>
        <v xml:space="preserve">United States </v>
      </c>
    </row>
    <row r="1202" spans="1:8" x14ac:dyDescent="0.25">
      <c r="A1202" t="s">
        <v>3365</v>
      </c>
      <c r="B1202" t="s">
        <v>3366</v>
      </c>
      <c r="C1202" t="s">
        <v>3367</v>
      </c>
      <c r="D1202">
        <v>0.71</v>
      </c>
      <c r="E1202" t="s">
        <v>13</v>
      </c>
      <c r="F1202" t="s">
        <v>8429</v>
      </c>
      <c r="G1202" t="s">
        <v>5</v>
      </c>
      <c r="H1202" t="str">
        <f>VLOOKUP(Table_Query_from_Meridian_v32[[#This Row],[COUNTRY_CODE_OF_ORIGIN]],Sheet2!A:C,3,FALSE)</f>
        <v xml:space="preserve">China </v>
      </c>
    </row>
    <row r="1203" spans="1:8" x14ac:dyDescent="0.25">
      <c r="A1203" t="s">
        <v>3368</v>
      </c>
      <c r="B1203" t="s">
        <v>3369</v>
      </c>
      <c r="C1203" t="s">
        <v>3370</v>
      </c>
      <c r="D1203">
        <v>0.93</v>
      </c>
      <c r="E1203" t="s">
        <v>217</v>
      </c>
      <c r="F1203" t="s">
        <v>8429</v>
      </c>
      <c r="G1203" t="s">
        <v>5</v>
      </c>
      <c r="H1203" t="str">
        <f>VLOOKUP(Table_Query_from_Meridian_v32[[#This Row],[COUNTRY_CODE_OF_ORIGIN]],Sheet2!A:C,3,FALSE)</f>
        <v xml:space="preserve">United States </v>
      </c>
    </row>
    <row r="1204" spans="1:8" x14ac:dyDescent="0.25">
      <c r="A1204" t="s">
        <v>3371</v>
      </c>
      <c r="B1204" t="s">
        <v>3372</v>
      </c>
      <c r="C1204" t="s">
        <v>3373</v>
      </c>
      <c r="D1204">
        <v>1.56</v>
      </c>
      <c r="E1204" t="s">
        <v>217</v>
      </c>
      <c r="F1204" t="s">
        <v>8429</v>
      </c>
      <c r="G1204" t="s">
        <v>5</v>
      </c>
      <c r="H1204" t="str">
        <f>VLOOKUP(Table_Query_from_Meridian_v32[[#This Row],[COUNTRY_CODE_OF_ORIGIN]],Sheet2!A:C,3,FALSE)</f>
        <v xml:space="preserve">United States </v>
      </c>
    </row>
    <row r="1205" spans="1:8" x14ac:dyDescent="0.25">
      <c r="A1205" t="s">
        <v>3374</v>
      </c>
      <c r="B1205" t="s">
        <v>3375</v>
      </c>
      <c r="C1205" t="s">
        <v>3376</v>
      </c>
      <c r="D1205">
        <v>1.4</v>
      </c>
      <c r="E1205" t="s">
        <v>217</v>
      </c>
      <c r="F1205" t="s">
        <v>8429</v>
      </c>
      <c r="G1205" t="s">
        <v>5</v>
      </c>
      <c r="H1205" t="str">
        <f>VLOOKUP(Table_Query_from_Meridian_v32[[#This Row],[COUNTRY_CODE_OF_ORIGIN]],Sheet2!A:C,3,FALSE)</f>
        <v xml:space="preserve">United States </v>
      </c>
    </row>
    <row r="1206" spans="1:8" x14ac:dyDescent="0.25">
      <c r="A1206" t="s">
        <v>3377</v>
      </c>
      <c r="B1206" t="s">
        <v>3378</v>
      </c>
      <c r="C1206" t="s">
        <v>3379</v>
      </c>
      <c r="D1206">
        <v>2.54</v>
      </c>
      <c r="E1206" t="s">
        <v>217</v>
      </c>
      <c r="F1206" t="s">
        <v>8429</v>
      </c>
      <c r="G1206" t="s">
        <v>5</v>
      </c>
      <c r="H1206" t="str">
        <f>VLOOKUP(Table_Query_from_Meridian_v32[[#This Row],[COUNTRY_CODE_OF_ORIGIN]],Sheet2!A:C,3,FALSE)</f>
        <v xml:space="preserve">United States </v>
      </c>
    </row>
    <row r="1207" spans="1:8" x14ac:dyDescent="0.25">
      <c r="A1207" t="s">
        <v>3380</v>
      </c>
      <c r="B1207" t="s">
        <v>3381</v>
      </c>
      <c r="C1207" t="s">
        <v>3382</v>
      </c>
      <c r="D1207">
        <v>0.12</v>
      </c>
      <c r="E1207" t="s">
        <v>13</v>
      </c>
      <c r="F1207" t="s">
        <v>8430</v>
      </c>
      <c r="G1207" t="s">
        <v>5</v>
      </c>
      <c r="H1207" t="str">
        <f>VLOOKUP(Table_Query_from_Meridian_v32[[#This Row],[COUNTRY_CODE_OF_ORIGIN]],Sheet2!A:C,3,FALSE)</f>
        <v xml:space="preserve">China </v>
      </c>
    </row>
    <row r="1208" spans="1:8" x14ac:dyDescent="0.25">
      <c r="A1208" t="s">
        <v>3383</v>
      </c>
      <c r="B1208" t="s">
        <v>3384</v>
      </c>
      <c r="C1208" t="s">
        <v>3385</v>
      </c>
      <c r="D1208">
        <v>0.32</v>
      </c>
      <c r="E1208" t="s">
        <v>13</v>
      </c>
      <c r="F1208" t="s">
        <v>8430</v>
      </c>
      <c r="G1208" t="s">
        <v>5</v>
      </c>
      <c r="H1208" t="str">
        <f>VLOOKUP(Table_Query_from_Meridian_v32[[#This Row],[COUNTRY_CODE_OF_ORIGIN]],Sheet2!A:C,3,FALSE)</f>
        <v xml:space="preserve">China </v>
      </c>
    </row>
    <row r="1209" spans="1:8" x14ac:dyDescent="0.25">
      <c r="A1209" t="s">
        <v>3386</v>
      </c>
      <c r="B1209" t="s">
        <v>3387</v>
      </c>
      <c r="C1209" t="s">
        <v>3388</v>
      </c>
      <c r="D1209">
        <v>0.19</v>
      </c>
      <c r="E1209" t="s">
        <v>13</v>
      </c>
      <c r="F1209" t="s">
        <v>8430</v>
      </c>
      <c r="G1209" t="s">
        <v>5</v>
      </c>
      <c r="H1209" t="str">
        <f>VLOOKUP(Table_Query_from_Meridian_v32[[#This Row],[COUNTRY_CODE_OF_ORIGIN]],Sheet2!A:C,3,FALSE)</f>
        <v xml:space="preserve">China </v>
      </c>
    </row>
    <row r="1210" spans="1:8" x14ac:dyDescent="0.25">
      <c r="A1210" t="s">
        <v>3389</v>
      </c>
      <c r="B1210" t="s">
        <v>3390</v>
      </c>
      <c r="C1210" t="s">
        <v>3391</v>
      </c>
      <c r="D1210">
        <v>0.38</v>
      </c>
      <c r="E1210" t="s">
        <v>13</v>
      </c>
      <c r="F1210" t="s">
        <v>8430</v>
      </c>
      <c r="G1210" t="s">
        <v>8310</v>
      </c>
      <c r="H1210" t="str">
        <f>VLOOKUP(Table_Query_from_Meridian_v32[[#This Row],[COUNTRY_CODE_OF_ORIGIN]],Sheet2!A:C,3,FALSE)</f>
        <v xml:space="preserve">China </v>
      </c>
    </row>
    <row r="1211" spans="1:8" x14ac:dyDescent="0.25">
      <c r="A1211" t="s">
        <v>3392</v>
      </c>
      <c r="B1211" t="s">
        <v>3393</v>
      </c>
      <c r="C1211" t="s">
        <v>3394</v>
      </c>
      <c r="D1211">
        <v>0.19</v>
      </c>
      <c r="E1211" t="s">
        <v>13</v>
      </c>
      <c r="F1211" t="s">
        <v>8430</v>
      </c>
      <c r="G1211" t="s">
        <v>5</v>
      </c>
      <c r="H1211" t="str">
        <f>VLOOKUP(Table_Query_from_Meridian_v32[[#This Row],[COUNTRY_CODE_OF_ORIGIN]],Sheet2!A:C,3,FALSE)</f>
        <v xml:space="preserve">China </v>
      </c>
    </row>
    <row r="1212" spans="1:8" x14ac:dyDescent="0.25">
      <c r="A1212" t="s">
        <v>3395</v>
      </c>
      <c r="B1212" t="s">
        <v>3396</v>
      </c>
      <c r="C1212" t="s">
        <v>3397</v>
      </c>
      <c r="D1212">
        <v>0.16</v>
      </c>
      <c r="E1212" t="s">
        <v>21</v>
      </c>
      <c r="F1212" t="s">
        <v>8430</v>
      </c>
      <c r="G1212" t="s">
        <v>5</v>
      </c>
      <c r="H1212" t="str">
        <f>VLOOKUP(Table_Query_from_Meridian_v32[[#This Row],[COUNTRY_CODE_OF_ORIGIN]],Sheet2!A:C,3,FALSE)</f>
        <v xml:space="preserve">Germany </v>
      </c>
    </row>
    <row r="1213" spans="1:8" x14ac:dyDescent="0.25">
      <c r="A1213" t="s">
        <v>3398</v>
      </c>
      <c r="B1213" t="s">
        <v>3399</v>
      </c>
      <c r="C1213" t="s">
        <v>3400</v>
      </c>
      <c r="D1213">
        <v>0.31</v>
      </c>
      <c r="E1213" t="s">
        <v>13</v>
      </c>
      <c r="F1213" t="s">
        <v>8431</v>
      </c>
      <c r="G1213" t="s">
        <v>5</v>
      </c>
      <c r="H1213" t="str">
        <f>VLOOKUP(Table_Query_from_Meridian_v32[[#This Row],[COUNTRY_CODE_OF_ORIGIN]],Sheet2!A:C,3,FALSE)</f>
        <v xml:space="preserve">China </v>
      </c>
    </row>
    <row r="1214" spans="1:8" x14ac:dyDescent="0.25">
      <c r="A1214" t="s">
        <v>3401</v>
      </c>
      <c r="B1214" t="s">
        <v>3402</v>
      </c>
      <c r="C1214" t="s">
        <v>3403</v>
      </c>
      <c r="D1214">
        <v>0.53</v>
      </c>
      <c r="E1214" t="s">
        <v>13</v>
      </c>
      <c r="F1214" t="s">
        <v>8431</v>
      </c>
      <c r="G1214" t="s">
        <v>8310</v>
      </c>
      <c r="H1214" t="str">
        <f>VLOOKUP(Table_Query_from_Meridian_v32[[#This Row],[COUNTRY_CODE_OF_ORIGIN]],Sheet2!A:C,3,FALSE)</f>
        <v xml:space="preserve">China </v>
      </c>
    </row>
    <row r="1215" spans="1:8" x14ac:dyDescent="0.25">
      <c r="A1215" t="s">
        <v>3404</v>
      </c>
      <c r="B1215" t="s">
        <v>3405</v>
      </c>
      <c r="C1215" t="s">
        <v>3406</v>
      </c>
      <c r="D1215">
        <v>1.1000000000000001</v>
      </c>
      <c r="E1215" t="s">
        <v>13</v>
      </c>
      <c r="F1215" t="s">
        <v>8431</v>
      </c>
      <c r="G1215" t="s">
        <v>5</v>
      </c>
      <c r="H1215" t="str">
        <f>VLOOKUP(Table_Query_from_Meridian_v32[[#This Row],[COUNTRY_CODE_OF_ORIGIN]],Sheet2!A:C,3,FALSE)</f>
        <v xml:space="preserve">China </v>
      </c>
    </row>
    <row r="1216" spans="1:8" x14ac:dyDescent="0.25">
      <c r="A1216" t="s">
        <v>3407</v>
      </c>
      <c r="B1216" t="s">
        <v>3408</v>
      </c>
      <c r="C1216" t="s">
        <v>3409</v>
      </c>
      <c r="D1216">
        <v>5</v>
      </c>
      <c r="E1216" t="s">
        <v>25</v>
      </c>
      <c r="F1216" t="s">
        <v>8432</v>
      </c>
      <c r="G1216" t="s">
        <v>8306</v>
      </c>
      <c r="H1216" t="str">
        <f>VLOOKUP(Table_Query_from_Meridian_v32[[#This Row],[COUNTRY_CODE_OF_ORIGIN]],Sheet2!A:C,3,FALSE)</f>
        <v xml:space="preserve">Sweden </v>
      </c>
    </row>
    <row r="1217" spans="1:8" x14ac:dyDescent="0.25">
      <c r="A1217" t="s">
        <v>3410</v>
      </c>
      <c r="B1217" t="s">
        <v>3411</v>
      </c>
      <c r="C1217" t="s">
        <v>5</v>
      </c>
      <c r="D1217">
        <v>0</v>
      </c>
      <c r="E1217" t="s">
        <v>25</v>
      </c>
      <c r="F1217" t="s">
        <v>8433</v>
      </c>
      <c r="G1217" t="s">
        <v>5</v>
      </c>
      <c r="H1217" t="str">
        <f>VLOOKUP(Table_Query_from_Meridian_v32[[#This Row],[COUNTRY_CODE_OF_ORIGIN]],Sheet2!A:C,3,FALSE)</f>
        <v xml:space="preserve">Sweden </v>
      </c>
    </row>
    <row r="1218" spans="1:8" x14ac:dyDescent="0.25">
      <c r="A1218" t="s">
        <v>3414</v>
      </c>
      <c r="B1218" t="s">
        <v>3415</v>
      </c>
      <c r="C1218" t="s">
        <v>3416</v>
      </c>
      <c r="D1218">
        <v>0</v>
      </c>
      <c r="E1218" t="s">
        <v>13</v>
      </c>
      <c r="F1218" t="s">
        <v>5</v>
      </c>
      <c r="G1218" t="s">
        <v>5</v>
      </c>
      <c r="H1218" t="str">
        <f>VLOOKUP(Table_Query_from_Meridian_v32[[#This Row],[COUNTRY_CODE_OF_ORIGIN]],Sheet2!A:C,3,FALSE)</f>
        <v xml:space="preserve">China </v>
      </c>
    </row>
    <row r="1219" spans="1:8" x14ac:dyDescent="0.25">
      <c r="A1219" t="s">
        <v>3417</v>
      </c>
      <c r="B1219" t="s">
        <v>9014</v>
      </c>
      <c r="C1219" t="s">
        <v>3418</v>
      </c>
      <c r="D1219">
        <v>11.4</v>
      </c>
      <c r="E1219" t="s">
        <v>13</v>
      </c>
      <c r="F1219" t="s">
        <v>8345</v>
      </c>
      <c r="G1219" t="s">
        <v>8310</v>
      </c>
      <c r="H1219" t="str">
        <f>VLOOKUP(Table_Query_from_Meridian_v32[[#This Row],[COUNTRY_CODE_OF_ORIGIN]],Sheet2!A:C,3,FALSE)</f>
        <v xml:space="preserve">China </v>
      </c>
    </row>
    <row r="1220" spans="1:8" x14ac:dyDescent="0.25">
      <c r="A1220" t="s">
        <v>3419</v>
      </c>
      <c r="B1220" t="s">
        <v>3420</v>
      </c>
      <c r="C1220" t="s">
        <v>3421</v>
      </c>
      <c r="D1220">
        <v>5.9</v>
      </c>
      <c r="E1220" t="s">
        <v>13</v>
      </c>
      <c r="F1220" t="s">
        <v>8434</v>
      </c>
      <c r="G1220" t="s">
        <v>8310</v>
      </c>
      <c r="H1220" t="str">
        <f>VLOOKUP(Table_Query_from_Meridian_v32[[#This Row],[COUNTRY_CODE_OF_ORIGIN]],Sheet2!A:C,3,FALSE)</f>
        <v xml:space="preserve">China </v>
      </c>
    </row>
    <row r="1221" spans="1:8" x14ac:dyDescent="0.25">
      <c r="A1221" t="s">
        <v>3422</v>
      </c>
      <c r="B1221" t="s">
        <v>9046</v>
      </c>
      <c r="C1221" t="s">
        <v>3423</v>
      </c>
      <c r="D1221">
        <v>6.2</v>
      </c>
      <c r="E1221" t="s">
        <v>13</v>
      </c>
      <c r="F1221" t="s">
        <v>8434</v>
      </c>
      <c r="G1221" t="s">
        <v>8310</v>
      </c>
      <c r="H1221" t="str">
        <f>VLOOKUP(Table_Query_from_Meridian_v32[[#This Row],[COUNTRY_CODE_OF_ORIGIN]],Sheet2!A:C,3,FALSE)</f>
        <v xml:space="preserve">China </v>
      </c>
    </row>
    <row r="1222" spans="1:8" x14ac:dyDescent="0.25">
      <c r="A1222" t="s">
        <v>3424</v>
      </c>
      <c r="B1222" t="s">
        <v>3425</v>
      </c>
      <c r="C1222" t="s">
        <v>3426</v>
      </c>
      <c r="D1222">
        <v>13.5</v>
      </c>
      <c r="E1222" t="s">
        <v>6</v>
      </c>
      <c r="F1222" t="s">
        <v>8345</v>
      </c>
      <c r="G1222" t="s">
        <v>8310</v>
      </c>
      <c r="H1222" t="str">
        <f>VLOOKUP(Table_Query_from_Meridian_v32[[#This Row],[COUNTRY_CODE_OF_ORIGIN]],Sheet2!A:C,3,FALSE)</f>
        <v xml:space="preserve">Great Britain (United Kingdom) </v>
      </c>
    </row>
    <row r="1223" spans="1:8" x14ac:dyDescent="0.25">
      <c r="A1223" t="s">
        <v>3427</v>
      </c>
      <c r="B1223" t="s">
        <v>3428</v>
      </c>
      <c r="C1223" t="s">
        <v>3429</v>
      </c>
      <c r="D1223">
        <v>12.85</v>
      </c>
      <c r="E1223" t="s">
        <v>6</v>
      </c>
      <c r="F1223" t="s">
        <v>8345</v>
      </c>
      <c r="G1223" t="s">
        <v>8310</v>
      </c>
      <c r="H1223" t="str">
        <f>VLOOKUP(Table_Query_from_Meridian_v32[[#This Row],[COUNTRY_CODE_OF_ORIGIN]],Sheet2!A:C,3,FALSE)</f>
        <v xml:space="preserve">Great Britain (United Kingdom) </v>
      </c>
    </row>
    <row r="1224" spans="1:8" x14ac:dyDescent="0.25">
      <c r="A1224" t="s">
        <v>3430</v>
      </c>
      <c r="B1224" t="s">
        <v>3431</v>
      </c>
      <c r="C1224" t="s">
        <v>9053</v>
      </c>
      <c r="D1224">
        <v>13.6</v>
      </c>
      <c r="E1224" t="s">
        <v>6</v>
      </c>
      <c r="F1224" t="s">
        <v>8345</v>
      </c>
      <c r="G1224" t="s">
        <v>8310</v>
      </c>
      <c r="H1224" t="str">
        <f>VLOOKUP(Table_Query_from_Meridian_v32[[#This Row],[COUNTRY_CODE_OF_ORIGIN]],Sheet2!A:C,3,FALSE)</f>
        <v xml:space="preserve">Great Britain (United Kingdom) </v>
      </c>
    </row>
    <row r="1225" spans="1:8" x14ac:dyDescent="0.25">
      <c r="A1225" t="s">
        <v>3432</v>
      </c>
      <c r="B1225" t="s">
        <v>3433</v>
      </c>
      <c r="C1225" t="s">
        <v>3434</v>
      </c>
      <c r="D1225">
        <v>14.2</v>
      </c>
      <c r="E1225" t="s">
        <v>6</v>
      </c>
      <c r="F1225" t="s">
        <v>8345</v>
      </c>
      <c r="G1225" t="s">
        <v>8310</v>
      </c>
      <c r="H1225" t="str">
        <f>VLOOKUP(Table_Query_from_Meridian_v32[[#This Row],[COUNTRY_CODE_OF_ORIGIN]],Sheet2!A:C,3,FALSE)</f>
        <v xml:space="preserve">Great Britain (United Kingdom) </v>
      </c>
    </row>
    <row r="1226" spans="1:8" x14ac:dyDescent="0.25">
      <c r="A1226" t="s">
        <v>3435</v>
      </c>
      <c r="B1226" t="s">
        <v>3436</v>
      </c>
      <c r="C1226" t="s">
        <v>3437</v>
      </c>
      <c r="D1226">
        <v>16</v>
      </c>
      <c r="E1226" t="s">
        <v>6</v>
      </c>
      <c r="F1226" t="s">
        <v>8345</v>
      </c>
      <c r="G1226" t="s">
        <v>8310</v>
      </c>
      <c r="H1226" t="str">
        <f>VLOOKUP(Table_Query_from_Meridian_v32[[#This Row],[COUNTRY_CODE_OF_ORIGIN]],Sheet2!A:C,3,FALSE)</f>
        <v xml:space="preserve">Great Britain (United Kingdom) </v>
      </c>
    </row>
    <row r="1227" spans="1:8" x14ac:dyDescent="0.25">
      <c r="A1227" t="s">
        <v>3438</v>
      </c>
      <c r="B1227" t="s">
        <v>3439</v>
      </c>
      <c r="C1227" t="s">
        <v>3440</v>
      </c>
      <c r="D1227">
        <v>15.2</v>
      </c>
      <c r="E1227" t="s">
        <v>13</v>
      </c>
      <c r="F1227" t="s">
        <v>8345</v>
      </c>
      <c r="G1227" t="s">
        <v>8310</v>
      </c>
      <c r="H1227" t="str">
        <f>VLOOKUP(Table_Query_from_Meridian_v32[[#This Row],[COUNTRY_CODE_OF_ORIGIN]],Sheet2!A:C,3,FALSE)</f>
        <v xml:space="preserve">China </v>
      </c>
    </row>
    <row r="1228" spans="1:8" x14ac:dyDescent="0.25">
      <c r="A1228" t="s">
        <v>3441</v>
      </c>
      <c r="B1228" t="s">
        <v>3442</v>
      </c>
      <c r="C1228" t="s">
        <v>3443</v>
      </c>
      <c r="D1228">
        <v>16.3</v>
      </c>
      <c r="E1228" t="s">
        <v>13</v>
      </c>
      <c r="F1228" t="s">
        <v>8345</v>
      </c>
      <c r="G1228" t="s">
        <v>8310</v>
      </c>
      <c r="H1228" t="str">
        <f>VLOOKUP(Table_Query_from_Meridian_v32[[#This Row],[COUNTRY_CODE_OF_ORIGIN]],Sheet2!A:C,3,FALSE)</f>
        <v xml:space="preserve">China </v>
      </c>
    </row>
    <row r="1229" spans="1:8" x14ac:dyDescent="0.25">
      <c r="A1229" t="s">
        <v>3444</v>
      </c>
      <c r="B1229" t="s">
        <v>3445</v>
      </c>
      <c r="C1229" t="s">
        <v>3446</v>
      </c>
      <c r="D1229">
        <v>17.600000000000001</v>
      </c>
      <c r="E1229" t="s">
        <v>13</v>
      </c>
      <c r="F1229" t="s">
        <v>8345</v>
      </c>
      <c r="G1229" t="s">
        <v>8310</v>
      </c>
      <c r="H1229" t="str">
        <f>VLOOKUP(Table_Query_from_Meridian_v32[[#This Row],[COUNTRY_CODE_OF_ORIGIN]],Sheet2!A:C,3,FALSE)</f>
        <v xml:space="preserve">China </v>
      </c>
    </row>
    <row r="1230" spans="1:8" x14ac:dyDescent="0.25">
      <c r="A1230" t="s">
        <v>3447</v>
      </c>
      <c r="B1230" t="s">
        <v>9015</v>
      </c>
      <c r="C1230" t="s">
        <v>3448</v>
      </c>
      <c r="D1230">
        <v>15.3</v>
      </c>
      <c r="E1230" t="s">
        <v>13</v>
      </c>
      <c r="F1230" t="s">
        <v>8345</v>
      </c>
      <c r="G1230" t="s">
        <v>8310</v>
      </c>
      <c r="H1230" t="str">
        <f>VLOOKUP(Table_Query_from_Meridian_v32[[#This Row],[COUNTRY_CODE_OF_ORIGIN]],Sheet2!A:C,3,FALSE)</f>
        <v xml:space="preserve">China </v>
      </c>
    </row>
    <row r="1231" spans="1:8" x14ac:dyDescent="0.25">
      <c r="A1231" t="s">
        <v>3449</v>
      </c>
      <c r="B1231" t="s">
        <v>3450</v>
      </c>
      <c r="C1231" t="s">
        <v>3451</v>
      </c>
      <c r="D1231">
        <v>16.600000000000001</v>
      </c>
      <c r="E1231" t="s">
        <v>13</v>
      </c>
      <c r="F1231" t="s">
        <v>8345</v>
      </c>
      <c r="G1231" t="s">
        <v>8310</v>
      </c>
      <c r="H1231" t="str">
        <f>VLOOKUP(Table_Query_from_Meridian_v32[[#This Row],[COUNTRY_CODE_OF_ORIGIN]],Sheet2!A:C,3,FALSE)</f>
        <v xml:space="preserve">China </v>
      </c>
    </row>
    <row r="1232" spans="1:8" x14ac:dyDescent="0.25">
      <c r="A1232" t="s">
        <v>3452</v>
      </c>
      <c r="B1232" t="s">
        <v>3453</v>
      </c>
      <c r="C1232" t="s">
        <v>3454</v>
      </c>
      <c r="D1232">
        <v>17.5</v>
      </c>
      <c r="E1232" t="s">
        <v>13</v>
      </c>
      <c r="F1232" t="s">
        <v>8345</v>
      </c>
      <c r="G1232" t="s">
        <v>8310</v>
      </c>
      <c r="H1232" t="str">
        <f>VLOOKUP(Table_Query_from_Meridian_v32[[#This Row],[COUNTRY_CODE_OF_ORIGIN]],Sheet2!A:C,3,FALSE)</f>
        <v xml:space="preserve">China </v>
      </c>
    </row>
    <row r="1233" spans="1:8" x14ac:dyDescent="0.25">
      <c r="A1233" t="s">
        <v>3455</v>
      </c>
      <c r="B1233" t="s">
        <v>3456</v>
      </c>
      <c r="C1233" t="s">
        <v>3457</v>
      </c>
      <c r="D1233">
        <v>16.3</v>
      </c>
      <c r="E1233" t="s">
        <v>6</v>
      </c>
      <c r="F1233" t="s">
        <v>8345</v>
      </c>
      <c r="G1233" t="s">
        <v>8310</v>
      </c>
      <c r="H1233" t="str">
        <f>VLOOKUP(Table_Query_from_Meridian_v32[[#This Row],[COUNTRY_CODE_OF_ORIGIN]],Sheet2!A:C,3,FALSE)</f>
        <v xml:space="preserve">Great Britain (United Kingdom) </v>
      </c>
    </row>
    <row r="1234" spans="1:8" x14ac:dyDescent="0.25">
      <c r="A1234" t="s">
        <v>3458</v>
      </c>
      <c r="B1234" t="s">
        <v>3459</v>
      </c>
      <c r="C1234" t="s">
        <v>3460</v>
      </c>
      <c r="D1234">
        <v>19.899999999999999</v>
      </c>
      <c r="E1234" t="s">
        <v>13</v>
      </c>
      <c r="F1234" t="s">
        <v>8345</v>
      </c>
      <c r="G1234" t="s">
        <v>8310</v>
      </c>
      <c r="H1234" t="str">
        <f>VLOOKUP(Table_Query_from_Meridian_v32[[#This Row],[COUNTRY_CODE_OF_ORIGIN]],Sheet2!A:C,3,FALSE)</f>
        <v xml:space="preserve">China </v>
      </c>
    </row>
    <row r="1235" spans="1:8" x14ac:dyDescent="0.25">
      <c r="A1235" t="s">
        <v>3461</v>
      </c>
      <c r="B1235" t="s">
        <v>3462</v>
      </c>
      <c r="C1235" t="s">
        <v>3463</v>
      </c>
      <c r="D1235">
        <v>9.9</v>
      </c>
      <c r="E1235" t="s">
        <v>6</v>
      </c>
      <c r="F1235" t="s">
        <v>8345</v>
      </c>
      <c r="G1235" t="s">
        <v>8310</v>
      </c>
      <c r="H1235" t="str">
        <f>VLOOKUP(Table_Query_from_Meridian_v32[[#This Row],[COUNTRY_CODE_OF_ORIGIN]],Sheet2!A:C,3,FALSE)</f>
        <v xml:space="preserve">Great Britain (United Kingdom) </v>
      </c>
    </row>
    <row r="1236" spans="1:8" x14ac:dyDescent="0.25">
      <c r="A1236" t="s">
        <v>3464</v>
      </c>
      <c r="B1236" t="s">
        <v>3465</v>
      </c>
      <c r="C1236" t="s">
        <v>3466</v>
      </c>
      <c r="D1236">
        <v>12</v>
      </c>
      <c r="E1236" t="s">
        <v>6</v>
      </c>
      <c r="F1236" t="s">
        <v>8345</v>
      </c>
      <c r="G1236" t="s">
        <v>8310</v>
      </c>
      <c r="H1236" t="str">
        <f>VLOOKUP(Table_Query_from_Meridian_v32[[#This Row],[COUNTRY_CODE_OF_ORIGIN]],Sheet2!A:C,3,FALSE)</f>
        <v xml:space="preserve">Great Britain (United Kingdom) </v>
      </c>
    </row>
    <row r="1237" spans="1:8" x14ac:dyDescent="0.25">
      <c r="A1237" t="s">
        <v>3467</v>
      </c>
      <c r="B1237" t="s">
        <v>3468</v>
      </c>
      <c r="C1237" t="s">
        <v>3469</v>
      </c>
      <c r="D1237">
        <v>15</v>
      </c>
      <c r="E1237" t="s">
        <v>13</v>
      </c>
      <c r="F1237" t="s">
        <v>8345</v>
      </c>
      <c r="G1237" t="s">
        <v>8310</v>
      </c>
      <c r="H1237" t="str">
        <f>VLOOKUP(Table_Query_from_Meridian_v32[[#This Row],[COUNTRY_CODE_OF_ORIGIN]],Sheet2!A:C,3,FALSE)</f>
        <v xml:space="preserve">China </v>
      </c>
    </row>
    <row r="1238" spans="1:8" x14ac:dyDescent="0.25">
      <c r="A1238" t="s">
        <v>3470</v>
      </c>
      <c r="B1238" t="s">
        <v>3471</v>
      </c>
      <c r="C1238" t="s">
        <v>3472</v>
      </c>
      <c r="D1238">
        <v>16.8</v>
      </c>
      <c r="E1238" t="s">
        <v>13</v>
      </c>
      <c r="F1238" t="s">
        <v>8345</v>
      </c>
      <c r="G1238" t="s">
        <v>8310</v>
      </c>
      <c r="H1238" t="str">
        <f>VLOOKUP(Table_Query_from_Meridian_v32[[#This Row],[COUNTRY_CODE_OF_ORIGIN]],Sheet2!A:C,3,FALSE)</f>
        <v xml:space="preserve">China </v>
      </c>
    </row>
    <row r="1239" spans="1:8" x14ac:dyDescent="0.25">
      <c r="A1239" t="s">
        <v>3473</v>
      </c>
      <c r="B1239" t="s">
        <v>3474</v>
      </c>
      <c r="C1239" t="s">
        <v>3475</v>
      </c>
      <c r="D1239">
        <v>15</v>
      </c>
      <c r="E1239" t="s">
        <v>6</v>
      </c>
      <c r="F1239" t="s">
        <v>8345</v>
      </c>
      <c r="G1239" t="s">
        <v>8310</v>
      </c>
      <c r="H1239" t="str">
        <f>VLOOKUP(Table_Query_from_Meridian_v32[[#This Row],[COUNTRY_CODE_OF_ORIGIN]],Sheet2!A:C,3,FALSE)</f>
        <v xml:space="preserve">Great Britain (United Kingdom) </v>
      </c>
    </row>
    <row r="1240" spans="1:8" x14ac:dyDescent="0.25">
      <c r="A1240" t="s">
        <v>3476</v>
      </c>
      <c r="B1240" t="s">
        <v>3477</v>
      </c>
      <c r="C1240" t="s">
        <v>3478</v>
      </c>
      <c r="D1240">
        <v>12.3</v>
      </c>
      <c r="E1240" t="s">
        <v>13</v>
      </c>
      <c r="F1240" t="s">
        <v>8345</v>
      </c>
      <c r="G1240" t="s">
        <v>8310</v>
      </c>
      <c r="H1240" t="str">
        <f>VLOOKUP(Table_Query_from_Meridian_v32[[#This Row],[COUNTRY_CODE_OF_ORIGIN]],Sheet2!A:C,3,FALSE)</f>
        <v xml:space="preserve">China </v>
      </c>
    </row>
    <row r="1241" spans="1:8" x14ac:dyDescent="0.25">
      <c r="A1241" t="s">
        <v>3479</v>
      </c>
      <c r="B1241" t="s">
        <v>3480</v>
      </c>
      <c r="C1241" t="s">
        <v>3481</v>
      </c>
      <c r="D1241">
        <v>35.5</v>
      </c>
      <c r="E1241" t="s">
        <v>13</v>
      </c>
      <c r="F1241" t="s">
        <v>8345</v>
      </c>
      <c r="G1241" t="s">
        <v>8310</v>
      </c>
      <c r="H1241" t="str">
        <f>VLOOKUP(Table_Query_from_Meridian_v32[[#This Row],[COUNTRY_CODE_OF_ORIGIN]],Sheet2!A:C,3,FALSE)</f>
        <v xml:space="preserve">China </v>
      </c>
    </row>
    <row r="1242" spans="1:8" x14ac:dyDescent="0.25">
      <c r="A1242" t="s">
        <v>3482</v>
      </c>
      <c r="B1242" t="s">
        <v>3483</v>
      </c>
      <c r="C1242" t="s">
        <v>3484</v>
      </c>
      <c r="D1242">
        <v>17.5</v>
      </c>
      <c r="E1242" t="s">
        <v>13</v>
      </c>
      <c r="F1242" t="s">
        <v>8345</v>
      </c>
      <c r="G1242" t="s">
        <v>8310</v>
      </c>
      <c r="H1242" t="str">
        <f>VLOOKUP(Table_Query_from_Meridian_v32[[#This Row],[COUNTRY_CODE_OF_ORIGIN]],Sheet2!A:C,3,FALSE)</f>
        <v xml:space="preserve">China </v>
      </c>
    </row>
    <row r="1243" spans="1:8" x14ac:dyDescent="0.25">
      <c r="A1243" t="s">
        <v>3485</v>
      </c>
      <c r="B1243" t="s">
        <v>3486</v>
      </c>
      <c r="C1243" t="s">
        <v>3487</v>
      </c>
      <c r="D1243">
        <v>23.6</v>
      </c>
      <c r="E1243" t="s">
        <v>13</v>
      </c>
      <c r="F1243" t="s">
        <v>8345</v>
      </c>
      <c r="G1243" t="s">
        <v>8310</v>
      </c>
      <c r="H1243" t="str">
        <f>VLOOKUP(Table_Query_from_Meridian_v32[[#This Row],[COUNTRY_CODE_OF_ORIGIN]],Sheet2!A:C,3,FALSE)</f>
        <v xml:space="preserve">China </v>
      </c>
    </row>
    <row r="1244" spans="1:8" x14ac:dyDescent="0.25">
      <c r="A1244" t="s">
        <v>3488</v>
      </c>
      <c r="B1244" t="s">
        <v>3489</v>
      </c>
      <c r="C1244" t="s">
        <v>3490</v>
      </c>
      <c r="D1244">
        <v>14.5</v>
      </c>
      <c r="E1244" t="s">
        <v>13</v>
      </c>
      <c r="F1244" t="s">
        <v>8345</v>
      </c>
      <c r="G1244" t="s">
        <v>8310</v>
      </c>
      <c r="H1244" t="str">
        <f>VLOOKUP(Table_Query_from_Meridian_v32[[#This Row],[COUNTRY_CODE_OF_ORIGIN]],Sheet2!A:C,3,FALSE)</f>
        <v xml:space="preserve">China </v>
      </c>
    </row>
    <row r="1245" spans="1:8" x14ac:dyDescent="0.25">
      <c r="A1245" t="s">
        <v>3491</v>
      </c>
      <c r="B1245" t="s">
        <v>3492</v>
      </c>
      <c r="C1245" t="s">
        <v>3493</v>
      </c>
      <c r="D1245">
        <v>20</v>
      </c>
      <c r="E1245" t="s">
        <v>13</v>
      </c>
      <c r="F1245" t="s">
        <v>8345</v>
      </c>
      <c r="G1245" t="s">
        <v>8310</v>
      </c>
      <c r="H1245" t="str">
        <f>VLOOKUP(Table_Query_from_Meridian_v32[[#This Row],[COUNTRY_CODE_OF_ORIGIN]],Sheet2!A:C,3,FALSE)</f>
        <v xml:space="preserve">China </v>
      </c>
    </row>
    <row r="1246" spans="1:8" x14ac:dyDescent="0.25">
      <c r="A1246" t="s">
        <v>3494</v>
      </c>
      <c r="B1246" t="s">
        <v>3495</v>
      </c>
      <c r="C1246" t="s">
        <v>3496</v>
      </c>
      <c r="D1246">
        <v>22</v>
      </c>
      <c r="E1246" t="s">
        <v>13</v>
      </c>
      <c r="F1246" t="s">
        <v>8345</v>
      </c>
      <c r="G1246" t="s">
        <v>8310</v>
      </c>
      <c r="H1246" t="str">
        <f>VLOOKUP(Table_Query_from_Meridian_v32[[#This Row],[COUNTRY_CODE_OF_ORIGIN]],Sheet2!A:C,3,FALSE)</f>
        <v xml:space="preserve">China </v>
      </c>
    </row>
    <row r="1247" spans="1:8" x14ac:dyDescent="0.25">
      <c r="A1247" t="s">
        <v>3497</v>
      </c>
      <c r="B1247" t="s">
        <v>3498</v>
      </c>
      <c r="C1247" t="s">
        <v>3499</v>
      </c>
      <c r="D1247">
        <v>26</v>
      </c>
      <c r="E1247" t="s">
        <v>13</v>
      </c>
      <c r="F1247" t="s">
        <v>8345</v>
      </c>
      <c r="G1247" t="s">
        <v>8310</v>
      </c>
      <c r="H1247" t="str">
        <f>VLOOKUP(Table_Query_from_Meridian_v32[[#This Row],[COUNTRY_CODE_OF_ORIGIN]],Sheet2!A:C,3,FALSE)</f>
        <v xml:space="preserve">China </v>
      </c>
    </row>
    <row r="1248" spans="1:8" x14ac:dyDescent="0.25">
      <c r="A1248" t="s">
        <v>3500</v>
      </c>
      <c r="B1248" t="s">
        <v>3501</v>
      </c>
      <c r="C1248" t="s">
        <v>3502</v>
      </c>
      <c r="D1248">
        <v>35.1</v>
      </c>
      <c r="E1248" t="s">
        <v>13</v>
      </c>
      <c r="F1248" t="s">
        <v>8345</v>
      </c>
      <c r="G1248" t="s">
        <v>8310</v>
      </c>
      <c r="H1248" t="str">
        <f>VLOOKUP(Table_Query_from_Meridian_v32[[#This Row],[COUNTRY_CODE_OF_ORIGIN]],Sheet2!A:C,3,FALSE)</f>
        <v xml:space="preserve">China </v>
      </c>
    </row>
    <row r="1249" spans="1:8" x14ac:dyDescent="0.25">
      <c r="A1249" t="s">
        <v>3503</v>
      </c>
      <c r="B1249" t="s">
        <v>3504</v>
      </c>
      <c r="C1249" t="s">
        <v>3505</v>
      </c>
      <c r="D1249">
        <v>17.2</v>
      </c>
      <c r="E1249" t="s">
        <v>6</v>
      </c>
      <c r="F1249" t="s">
        <v>8345</v>
      </c>
      <c r="G1249" t="s">
        <v>5</v>
      </c>
      <c r="H1249" t="str">
        <f>VLOOKUP(Table_Query_from_Meridian_v32[[#This Row],[COUNTRY_CODE_OF_ORIGIN]],Sheet2!A:C,3,FALSE)</f>
        <v xml:space="preserve">Great Britain (United Kingdom) </v>
      </c>
    </row>
    <row r="1250" spans="1:8" x14ac:dyDescent="0.25">
      <c r="A1250" t="s">
        <v>3506</v>
      </c>
      <c r="B1250" t="s">
        <v>3507</v>
      </c>
      <c r="C1250" t="s">
        <v>3508</v>
      </c>
      <c r="D1250">
        <v>19.2</v>
      </c>
      <c r="E1250" t="s">
        <v>6</v>
      </c>
      <c r="F1250" t="s">
        <v>8345</v>
      </c>
      <c r="G1250" t="s">
        <v>5</v>
      </c>
      <c r="H1250" t="str">
        <f>VLOOKUP(Table_Query_from_Meridian_v32[[#This Row],[COUNTRY_CODE_OF_ORIGIN]],Sheet2!A:C,3,FALSE)</f>
        <v xml:space="preserve">Great Britain (United Kingdom) </v>
      </c>
    </row>
    <row r="1251" spans="1:8" x14ac:dyDescent="0.25">
      <c r="A1251" t="s">
        <v>3509</v>
      </c>
      <c r="B1251" t="s">
        <v>3510</v>
      </c>
      <c r="C1251" t="s">
        <v>3511</v>
      </c>
      <c r="D1251">
        <v>34</v>
      </c>
      <c r="E1251" t="s">
        <v>6</v>
      </c>
      <c r="F1251" t="s">
        <v>8435</v>
      </c>
      <c r="G1251" t="s">
        <v>8310</v>
      </c>
      <c r="H1251" t="str">
        <f>VLOOKUP(Table_Query_from_Meridian_v32[[#This Row],[COUNTRY_CODE_OF_ORIGIN]],Sheet2!A:C,3,FALSE)</f>
        <v xml:space="preserve">Great Britain (United Kingdom) </v>
      </c>
    </row>
    <row r="1252" spans="1:8" x14ac:dyDescent="0.25">
      <c r="A1252" t="s">
        <v>3512</v>
      </c>
      <c r="B1252" t="s">
        <v>3513</v>
      </c>
      <c r="C1252" t="s">
        <v>3514</v>
      </c>
      <c r="D1252">
        <v>38</v>
      </c>
      <c r="E1252" t="s">
        <v>6</v>
      </c>
      <c r="F1252" t="s">
        <v>8435</v>
      </c>
      <c r="G1252" t="s">
        <v>8310</v>
      </c>
      <c r="H1252" t="str">
        <f>VLOOKUP(Table_Query_from_Meridian_v32[[#This Row],[COUNTRY_CODE_OF_ORIGIN]],Sheet2!A:C,3,FALSE)</f>
        <v xml:space="preserve">Great Britain (United Kingdom) </v>
      </c>
    </row>
    <row r="1253" spans="1:8" x14ac:dyDescent="0.25">
      <c r="A1253" t="s">
        <v>3515</v>
      </c>
      <c r="B1253" t="s">
        <v>3516</v>
      </c>
      <c r="C1253" t="s">
        <v>3517</v>
      </c>
      <c r="D1253">
        <v>28</v>
      </c>
      <c r="E1253" t="s">
        <v>6</v>
      </c>
      <c r="F1253" t="s">
        <v>8435</v>
      </c>
      <c r="G1253" t="s">
        <v>8310</v>
      </c>
      <c r="H1253" t="str">
        <f>VLOOKUP(Table_Query_from_Meridian_v32[[#This Row],[COUNTRY_CODE_OF_ORIGIN]],Sheet2!A:C,3,FALSE)</f>
        <v xml:space="preserve">Great Britain (United Kingdom) </v>
      </c>
    </row>
    <row r="1254" spans="1:8" x14ac:dyDescent="0.25">
      <c r="A1254" t="s">
        <v>3518</v>
      </c>
      <c r="B1254" t="s">
        <v>3519</v>
      </c>
      <c r="C1254" t="s">
        <v>3520</v>
      </c>
      <c r="D1254">
        <v>32</v>
      </c>
      <c r="E1254" t="s">
        <v>6</v>
      </c>
      <c r="F1254" t="s">
        <v>8435</v>
      </c>
      <c r="G1254" t="s">
        <v>8310</v>
      </c>
      <c r="H1254" t="str">
        <f>VLOOKUP(Table_Query_from_Meridian_v32[[#This Row],[COUNTRY_CODE_OF_ORIGIN]],Sheet2!A:C,3,FALSE)</f>
        <v xml:space="preserve">Great Britain (United Kingdom) </v>
      </c>
    </row>
    <row r="1255" spans="1:8" x14ac:dyDescent="0.25">
      <c r="A1255" t="s">
        <v>3521</v>
      </c>
      <c r="B1255" t="s">
        <v>3522</v>
      </c>
      <c r="C1255" t="s">
        <v>3523</v>
      </c>
      <c r="D1255">
        <v>37</v>
      </c>
      <c r="E1255" t="s">
        <v>13</v>
      </c>
      <c r="F1255" t="s">
        <v>8435</v>
      </c>
      <c r="G1255" t="s">
        <v>8310</v>
      </c>
      <c r="H1255" t="str">
        <f>VLOOKUP(Table_Query_from_Meridian_v32[[#This Row],[COUNTRY_CODE_OF_ORIGIN]],Sheet2!A:C,3,FALSE)</f>
        <v xml:space="preserve">China </v>
      </c>
    </row>
    <row r="1256" spans="1:8" x14ac:dyDescent="0.25">
      <c r="A1256" t="s">
        <v>3524</v>
      </c>
      <c r="B1256" t="s">
        <v>3525</v>
      </c>
      <c r="C1256" t="s">
        <v>3526</v>
      </c>
      <c r="D1256">
        <v>1.1000000000000001</v>
      </c>
      <c r="E1256" t="s">
        <v>13</v>
      </c>
      <c r="F1256" t="s">
        <v>8354</v>
      </c>
      <c r="G1256" t="s">
        <v>8310</v>
      </c>
      <c r="H1256" t="str">
        <f>VLOOKUP(Table_Query_from_Meridian_v32[[#This Row],[COUNTRY_CODE_OF_ORIGIN]],Sheet2!A:C,3,FALSE)</f>
        <v xml:space="preserve">China </v>
      </c>
    </row>
    <row r="1257" spans="1:8" x14ac:dyDescent="0.25">
      <c r="A1257" t="s">
        <v>3527</v>
      </c>
      <c r="B1257" t="s">
        <v>3528</v>
      </c>
      <c r="C1257" t="s">
        <v>3529</v>
      </c>
      <c r="D1257">
        <v>1</v>
      </c>
      <c r="E1257" t="s">
        <v>13</v>
      </c>
      <c r="F1257" t="s">
        <v>8354</v>
      </c>
      <c r="G1257" t="s">
        <v>8310</v>
      </c>
      <c r="H1257" t="str">
        <f>VLOOKUP(Table_Query_from_Meridian_v32[[#This Row],[COUNTRY_CODE_OF_ORIGIN]],Sheet2!A:C,3,FALSE)</f>
        <v xml:space="preserve">China </v>
      </c>
    </row>
    <row r="1258" spans="1:8" x14ac:dyDescent="0.25">
      <c r="A1258" t="s">
        <v>3530</v>
      </c>
      <c r="B1258" t="s">
        <v>3531</v>
      </c>
      <c r="C1258" t="s">
        <v>3532</v>
      </c>
      <c r="D1258">
        <v>1</v>
      </c>
      <c r="E1258" t="s">
        <v>13</v>
      </c>
      <c r="F1258" t="s">
        <v>8354</v>
      </c>
      <c r="G1258" t="s">
        <v>8310</v>
      </c>
      <c r="H1258" t="str">
        <f>VLOOKUP(Table_Query_from_Meridian_v32[[#This Row],[COUNTRY_CODE_OF_ORIGIN]],Sheet2!A:C,3,FALSE)</f>
        <v xml:space="preserve">China </v>
      </c>
    </row>
    <row r="1259" spans="1:8" x14ac:dyDescent="0.25">
      <c r="A1259" t="s">
        <v>3533</v>
      </c>
      <c r="B1259" t="s">
        <v>3534</v>
      </c>
      <c r="C1259" t="s">
        <v>3535</v>
      </c>
      <c r="D1259">
        <v>16</v>
      </c>
      <c r="E1259" t="s">
        <v>13</v>
      </c>
      <c r="F1259" t="s">
        <v>8354</v>
      </c>
      <c r="G1259" t="s">
        <v>8310</v>
      </c>
      <c r="H1259" t="str">
        <f>VLOOKUP(Table_Query_from_Meridian_v32[[#This Row],[COUNTRY_CODE_OF_ORIGIN]],Sheet2!A:C,3,FALSE)</f>
        <v xml:space="preserve">China </v>
      </c>
    </row>
    <row r="1260" spans="1:8" x14ac:dyDescent="0.25">
      <c r="A1260" t="s">
        <v>3536</v>
      </c>
      <c r="B1260" t="s">
        <v>3537</v>
      </c>
      <c r="C1260" t="s">
        <v>3538</v>
      </c>
      <c r="D1260">
        <v>7.8</v>
      </c>
      <c r="E1260" t="s">
        <v>13</v>
      </c>
      <c r="F1260" t="s">
        <v>8354</v>
      </c>
      <c r="G1260" t="s">
        <v>8310</v>
      </c>
      <c r="H1260" t="str">
        <f>VLOOKUP(Table_Query_from_Meridian_v32[[#This Row],[COUNTRY_CODE_OF_ORIGIN]],Sheet2!A:C,3,FALSE)</f>
        <v xml:space="preserve">China </v>
      </c>
    </row>
    <row r="1261" spans="1:8" x14ac:dyDescent="0.25">
      <c r="A1261" t="s">
        <v>3539</v>
      </c>
      <c r="B1261" t="s">
        <v>3540</v>
      </c>
      <c r="C1261" t="s">
        <v>3541</v>
      </c>
      <c r="D1261">
        <v>1.1000000000000001</v>
      </c>
      <c r="E1261" t="s">
        <v>13</v>
      </c>
      <c r="F1261" t="s">
        <v>8354</v>
      </c>
      <c r="G1261" t="s">
        <v>8310</v>
      </c>
      <c r="H1261" t="str">
        <f>VLOOKUP(Table_Query_from_Meridian_v32[[#This Row],[COUNTRY_CODE_OF_ORIGIN]],Sheet2!A:C,3,FALSE)</f>
        <v xml:space="preserve">China </v>
      </c>
    </row>
    <row r="1262" spans="1:8" x14ac:dyDescent="0.25">
      <c r="A1262" t="s">
        <v>3542</v>
      </c>
      <c r="B1262" t="s">
        <v>3543</v>
      </c>
      <c r="C1262" t="s">
        <v>3544</v>
      </c>
      <c r="D1262">
        <v>13.5</v>
      </c>
      <c r="E1262" t="s">
        <v>13</v>
      </c>
      <c r="F1262" t="s">
        <v>8354</v>
      </c>
      <c r="G1262" t="s">
        <v>8310</v>
      </c>
      <c r="H1262" t="str">
        <f>VLOOKUP(Table_Query_from_Meridian_v32[[#This Row],[COUNTRY_CODE_OF_ORIGIN]],Sheet2!A:C,3,FALSE)</f>
        <v xml:space="preserve">China </v>
      </c>
    </row>
    <row r="1263" spans="1:8" x14ac:dyDescent="0.25">
      <c r="A1263" t="s">
        <v>3545</v>
      </c>
      <c r="B1263" t="s">
        <v>3546</v>
      </c>
      <c r="C1263" t="s">
        <v>3547</v>
      </c>
      <c r="D1263">
        <v>0.8</v>
      </c>
      <c r="E1263" t="s">
        <v>13</v>
      </c>
      <c r="F1263" t="s">
        <v>8354</v>
      </c>
      <c r="G1263" t="s">
        <v>8310</v>
      </c>
      <c r="H1263" t="str">
        <f>VLOOKUP(Table_Query_from_Meridian_v32[[#This Row],[COUNTRY_CODE_OF_ORIGIN]],Sheet2!A:C,3,FALSE)</f>
        <v xml:space="preserve">China </v>
      </c>
    </row>
    <row r="1264" spans="1:8" x14ac:dyDescent="0.25">
      <c r="A1264" t="s">
        <v>3548</v>
      </c>
      <c r="B1264" t="s">
        <v>3549</v>
      </c>
      <c r="C1264" t="s">
        <v>3550</v>
      </c>
      <c r="D1264">
        <v>0.3</v>
      </c>
      <c r="E1264" t="s">
        <v>13</v>
      </c>
      <c r="F1264" t="s">
        <v>8347</v>
      </c>
      <c r="G1264" t="s">
        <v>8306</v>
      </c>
      <c r="H1264" t="str">
        <f>VLOOKUP(Table_Query_from_Meridian_v32[[#This Row],[COUNTRY_CODE_OF_ORIGIN]],Sheet2!A:C,3,FALSE)</f>
        <v xml:space="preserve">China </v>
      </c>
    </row>
    <row r="1265" spans="1:8" x14ac:dyDescent="0.25">
      <c r="A1265" t="s">
        <v>3551</v>
      </c>
      <c r="B1265" t="s">
        <v>3552</v>
      </c>
      <c r="C1265" t="s">
        <v>3553</v>
      </c>
      <c r="D1265">
        <v>0</v>
      </c>
      <c r="E1265" t="s">
        <v>6</v>
      </c>
      <c r="F1265" t="s">
        <v>8347</v>
      </c>
      <c r="G1265" t="s">
        <v>5</v>
      </c>
      <c r="H1265" t="str">
        <f>VLOOKUP(Table_Query_from_Meridian_v32[[#This Row],[COUNTRY_CODE_OF_ORIGIN]],Sheet2!A:C,3,FALSE)</f>
        <v xml:space="preserve">Great Britain (United Kingdom) </v>
      </c>
    </row>
    <row r="1266" spans="1:8" x14ac:dyDescent="0.25">
      <c r="A1266" t="s">
        <v>3554</v>
      </c>
      <c r="B1266" t="s">
        <v>3555</v>
      </c>
      <c r="C1266" t="s">
        <v>3556</v>
      </c>
      <c r="D1266">
        <v>0</v>
      </c>
      <c r="E1266" t="s">
        <v>6</v>
      </c>
      <c r="F1266" t="s">
        <v>8347</v>
      </c>
      <c r="G1266" t="s">
        <v>5</v>
      </c>
      <c r="H1266" t="str">
        <f>VLOOKUP(Table_Query_from_Meridian_v32[[#This Row],[COUNTRY_CODE_OF_ORIGIN]],Sheet2!A:C,3,FALSE)</f>
        <v xml:space="preserve">Great Britain (United Kingdom) </v>
      </c>
    </row>
    <row r="1267" spans="1:8" x14ac:dyDescent="0.25">
      <c r="A1267" t="s">
        <v>3557</v>
      </c>
      <c r="B1267" t="s">
        <v>3558</v>
      </c>
      <c r="C1267" t="s">
        <v>3559</v>
      </c>
      <c r="D1267">
        <v>4</v>
      </c>
      <c r="E1267" t="s">
        <v>13</v>
      </c>
      <c r="F1267" t="s">
        <v>1641</v>
      </c>
      <c r="G1267" t="s">
        <v>8306</v>
      </c>
      <c r="H1267" t="str">
        <f>VLOOKUP(Table_Query_from_Meridian_v32[[#This Row],[COUNTRY_CODE_OF_ORIGIN]],Sheet2!A:C,3,FALSE)</f>
        <v xml:space="preserve">China </v>
      </c>
    </row>
    <row r="1268" spans="1:8" x14ac:dyDescent="0.25">
      <c r="A1268" t="s">
        <v>3560</v>
      </c>
      <c r="B1268" t="s">
        <v>3561</v>
      </c>
      <c r="C1268" t="s">
        <v>3562</v>
      </c>
      <c r="D1268">
        <v>3</v>
      </c>
      <c r="E1268" t="s">
        <v>13</v>
      </c>
      <c r="F1268" t="s">
        <v>1641</v>
      </c>
      <c r="G1268" t="s">
        <v>8306</v>
      </c>
      <c r="H1268" t="str">
        <f>VLOOKUP(Table_Query_from_Meridian_v32[[#This Row],[COUNTRY_CODE_OF_ORIGIN]],Sheet2!A:C,3,FALSE)</f>
        <v xml:space="preserve">China </v>
      </c>
    </row>
    <row r="1269" spans="1:8" x14ac:dyDescent="0.25">
      <c r="A1269" t="s">
        <v>3563</v>
      </c>
      <c r="B1269" t="s">
        <v>3412</v>
      </c>
      <c r="C1269" t="s">
        <v>3564</v>
      </c>
      <c r="D1269">
        <v>4.7</v>
      </c>
      <c r="E1269" t="s">
        <v>13</v>
      </c>
      <c r="F1269" t="s">
        <v>1641</v>
      </c>
      <c r="G1269" t="s">
        <v>8306</v>
      </c>
      <c r="H1269" t="str">
        <f>VLOOKUP(Table_Query_from_Meridian_v32[[#This Row],[COUNTRY_CODE_OF_ORIGIN]],Sheet2!A:C,3,FALSE)</f>
        <v xml:space="preserve">China </v>
      </c>
    </row>
    <row r="1270" spans="1:8" x14ac:dyDescent="0.25">
      <c r="A1270" t="s">
        <v>3565</v>
      </c>
      <c r="B1270" t="s">
        <v>3566</v>
      </c>
      <c r="C1270" t="s">
        <v>3567</v>
      </c>
      <c r="D1270">
        <v>0</v>
      </c>
      <c r="E1270" t="s">
        <v>6</v>
      </c>
      <c r="F1270" t="s">
        <v>1641</v>
      </c>
      <c r="G1270" t="s">
        <v>5</v>
      </c>
      <c r="H1270" t="str">
        <f>VLOOKUP(Table_Query_from_Meridian_v32[[#This Row],[COUNTRY_CODE_OF_ORIGIN]],Sheet2!A:C,3,FALSE)</f>
        <v xml:space="preserve">Great Britain (United Kingdom) </v>
      </c>
    </row>
    <row r="1271" spans="1:8" x14ac:dyDescent="0.25">
      <c r="A1271" t="s">
        <v>3568</v>
      </c>
      <c r="B1271" t="s">
        <v>3569</v>
      </c>
      <c r="C1271" t="s">
        <v>3570</v>
      </c>
      <c r="D1271">
        <v>0</v>
      </c>
      <c r="E1271" t="s">
        <v>6</v>
      </c>
      <c r="F1271" t="s">
        <v>1641</v>
      </c>
      <c r="G1271" t="s">
        <v>5</v>
      </c>
      <c r="H1271" t="str">
        <f>VLOOKUP(Table_Query_from_Meridian_v32[[#This Row],[COUNTRY_CODE_OF_ORIGIN]],Sheet2!A:C,3,FALSE)</f>
        <v xml:space="preserve">Great Britain (United Kingdom) </v>
      </c>
    </row>
    <row r="1272" spans="1:8" x14ac:dyDescent="0.25">
      <c r="A1272" t="s">
        <v>3571</v>
      </c>
      <c r="B1272" t="s">
        <v>3572</v>
      </c>
      <c r="C1272" t="s">
        <v>3573</v>
      </c>
      <c r="D1272">
        <v>0</v>
      </c>
      <c r="E1272" t="s">
        <v>6</v>
      </c>
      <c r="F1272" t="s">
        <v>1641</v>
      </c>
      <c r="G1272" t="s">
        <v>5</v>
      </c>
      <c r="H1272" t="str">
        <f>VLOOKUP(Table_Query_from_Meridian_v32[[#This Row],[COUNTRY_CODE_OF_ORIGIN]],Sheet2!A:C,3,FALSE)</f>
        <v xml:space="preserve">Great Britain (United Kingdom) </v>
      </c>
    </row>
    <row r="1273" spans="1:8" x14ac:dyDescent="0.25">
      <c r="A1273" t="s">
        <v>3574</v>
      </c>
      <c r="B1273" t="s">
        <v>3575</v>
      </c>
      <c r="C1273" t="s">
        <v>3576</v>
      </c>
      <c r="D1273">
        <v>0</v>
      </c>
      <c r="E1273" t="s">
        <v>6</v>
      </c>
      <c r="F1273" t="s">
        <v>1641</v>
      </c>
      <c r="G1273" t="s">
        <v>5</v>
      </c>
      <c r="H1273" t="str">
        <f>VLOOKUP(Table_Query_from_Meridian_v32[[#This Row],[COUNTRY_CODE_OF_ORIGIN]],Sheet2!A:C,3,FALSE)</f>
        <v xml:space="preserve">Great Britain (United Kingdom) </v>
      </c>
    </row>
    <row r="1274" spans="1:8" x14ac:dyDescent="0.25">
      <c r="A1274" t="s">
        <v>3577</v>
      </c>
      <c r="B1274" t="s">
        <v>3578</v>
      </c>
      <c r="C1274" t="s">
        <v>3579</v>
      </c>
      <c r="D1274">
        <v>0</v>
      </c>
      <c r="E1274" t="s">
        <v>6</v>
      </c>
      <c r="F1274" t="s">
        <v>1641</v>
      </c>
      <c r="G1274" t="s">
        <v>5</v>
      </c>
      <c r="H1274" t="str">
        <f>VLOOKUP(Table_Query_from_Meridian_v32[[#This Row],[COUNTRY_CODE_OF_ORIGIN]],Sheet2!A:C,3,FALSE)</f>
        <v xml:space="preserve">Great Britain (United Kingdom) </v>
      </c>
    </row>
    <row r="1275" spans="1:8" x14ac:dyDescent="0.25">
      <c r="A1275" t="s">
        <v>3580</v>
      </c>
      <c r="B1275" t="s">
        <v>3581</v>
      </c>
      <c r="C1275" t="s">
        <v>3582</v>
      </c>
      <c r="D1275">
        <v>13.6</v>
      </c>
      <c r="E1275" t="s">
        <v>6</v>
      </c>
      <c r="F1275" t="s">
        <v>8345</v>
      </c>
      <c r="G1275" t="s">
        <v>5</v>
      </c>
      <c r="H1275" t="str">
        <f>VLOOKUP(Table_Query_from_Meridian_v32[[#This Row],[COUNTRY_CODE_OF_ORIGIN]],Sheet2!A:C,3,FALSE)</f>
        <v xml:space="preserve">Great Britain (United Kingdom) </v>
      </c>
    </row>
    <row r="1276" spans="1:8" x14ac:dyDescent="0.25">
      <c r="A1276" t="s">
        <v>3583</v>
      </c>
      <c r="B1276" t="s">
        <v>3413</v>
      </c>
      <c r="C1276" t="s">
        <v>3584</v>
      </c>
      <c r="D1276">
        <v>1.03</v>
      </c>
      <c r="E1276" t="s">
        <v>6</v>
      </c>
      <c r="F1276" t="s">
        <v>8345</v>
      </c>
      <c r="G1276" t="s">
        <v>5</v>
      </c>
      <c r="H1276" t="str">
        <f>VLOOKUP(Table_Query_from_Meridian_v32[[#This Row],[COUNTRY_CODE_OF_ORIGIN]],Sheet2!A:C,3,FALSE)</f>
        <v xml:space="preserve">Great Britain (United Kingdom) </v>
      </c>
    </row>
    <row r="1277" spans="1:8" x14ac:dyDescent="0.25">
      <c r="A1277" t="s">
        <v>3585</v>
      </c>
      <c r="B1277" t="s">
        <v>3586</v>
      </c>
      <c r="C1277" t="s">
        <v>3587</v>
      </c>
      <c r="D1277">
        <v>0.8</v>
      </c>
      <c r="E1277" t="s">
        <v>6</v>
      </c>
      <c r="F1277" t="s">
        <v>6842</v>
      </c>
      <c r="G1277" t="s">
        <v>5</v>
      </c>
      <c r="H1277" t="str">
        <f>VLOOKUP(Table_Query_from_Meridian_v32[[#This Row],[COUNTRY_CODE_OF_ORIGIN]],Sheet2!A:C,3,FALSE)</f>
        <v xml:space="preserve">Great Britain (United Kingdom) </v>
      </c>
    </row>
    <row r="1278" spans="1:8" x14ac:dyDescent="0.25">
      <c r="A1278" t="s">
        <v>3588</v>
      </c>
      <c r="B1278" t="s">
        <v>3589</v>
      </c>
      <c r="C1278" t="s">
        <v>3590</v>
      </c>
      <c r="D1278">
        <v>0.02</v>
      </c>
      <c r="E1278" t="s">
        <v>6</v>
      </c>
      <c r="F1278" t="s">
        <v>8436</v>
      </c>
      <c r="G1278" t="s">
        <v>5</v>
      </c>
      <c r="H1278" t="str">
        <f>VLOOKUP(Table_Query_from_Meridian_v32[[#This Row],[COUNTRY_CODE_OF_ORIGIN]],Sheet2!A:C,3,FALSE)</f>
        <v xml:space="preserve">Great Britain (United Kingdom) </v>
      </c>
    </row>
    <row r="1279" spans="1:8" x14ac:dyDescent="0.25">
      <c r="A1279" t="s">
        <v>3591</v>
      </c>
      <c r="B1279" t="s">
        <v>3592</v>
      </c>
      <c r="C1279" t="s">
        <v>3593</v>
      </c>
      <c r="D1279">
        <v>0.02</v>
      </c>
      <c r="E1279" t="s">
        <v>6</v>
      </c>
      <c r="F1279" t="s">
        <v>8436</v>
      </c>
      <c r="G1279" t="s">
        <v>5</v>
      </c>
      <c r="H1279" t="str">
        <f>VLOOKUP(Table_Query_from_Meridian_v32[[#This Row],[COUNTRY_CODE_OF_ORIGIN]],Sheet2!A:C,3,FALSE)</f>
        <v xml:space="preserve">Great Britain (United Kingdom) </v>
      </c>
    </row>
    <row r="1280" spans="1:8" x14ac:dyDescent="0.25">
      <c r="A1280" t="s">
        <v>3594</v>
      </c>
      <c r="B1280" t="s">
        <v>3595</v>
      </c>
      <c r="C1280" t="s">
        <v>3596</v>
      </c>
      <c r="D1280">
        <v>0.1</v>
      </c>
      <c r="E1280" t="s">
        <v>3597</v>
      </c>
      <c r="F1280" t="s">
        <v>8437</v>
      </c>
      <c r="G1280" t="s">
        <v>5</v>
      </c>
      <c r="H1280" t="str">
        <f>VLOOKUP(Table_Query_from_Meridian_v32[[#This Row],[COUNTRY_CODE_OF_ORIGIN]],Sheet2!A:C,3,FALSE)</f>
        <v xml:space="preserve">Belgium </v>
      </c>
    </row>
    <row r="1281" spans="1:8" x14ac:dyDescent="0.25">
      <c r="A1281" t="s">
        <v>3598</v>
      </c>
      <c r="B1281" t="s">
        <v>3599</v>
      </c>
      <c r="C1281" t="s">
        <v>3600</v>
      </c>
      <c r="D1281">
        <v>0.05</v>
      </c>
      <c r="E1281" t="s">
        <v>3597</v>
      </c>
      <c r="F1281" t="s">
        <v>8437</v>
      </c>
      <c r="G1281" t="s">
        <v>5</v>
      </c>
      <c r="H1281" t="str">
        <f>VLOOKUP(Table_Query_from_Meridian_v32[[#This Row],[COUNTRY_CODE_OF_ORIGIN]],Sheet2!A:C,3,FALSE)</f>
        <v xml:space="preserve">Belgium </v>
      </c>
    </row>
    <row r="1282" spans="1:8" x14ac:dyDescent="0.25">
      <c r="A1282" t="s">
        <v>3601</v>
      </c>
      <c r="B1282" t="s">
        <v>3602</v>
      </c>
      <c r="C1282" t="s">
        <v>3603</v>
      </c>
      <c r="D1282">
        <v>0.14000000000000001</v>
      </c>
      <c r="E1282" t="s">
        <v>217</v>
      </c>
      <c r="F1282" t="s">
        <v>8437</v>
      </c>
      <c r="G1282" t="s">
        <v>5</v>
      </c>
      <c r="H1282" t="str">
        <f>VLOOKUP(Table_Query_from_Meridian_v32[[#This Row],[COUNTRY_CODE_OF_ORIGIN]],Sheet2!A:C,3,FALSE)</f>
        <v xml:space="preserve">United States </v>
      </c>
    </row>
    <row r="1283" spans="1:8" x14ac:dyDescent="0.25">
      <c r="A1283" t="s">
        <v>3604</v>
      </c>
      <c r="B1283" t="s">
        <v>3605</v>
      </c>
      <c r="C1283" t="s">
        <v>3606</v>
      </c>
      <c r="D1283">
        <v>0.28000000000000003</v>
      </c>
      <c r="E1283" t="s">
        <v>217</v>
      </c>
      <c r="F1283" t="s">
        <v>8437</v>
      </c>
      <c r="G1283" t="s">
        <v>5</v>
      </c>
      <c r="H1283" t="str">
        <f>VLOOKUP(Table_Query_from_Meridian_v32[[#This Row],[COUNTRY_CODE_OF_ORIGIN]],Sheet2!A:C,3,FALSE)</f>
        <v xml:space="preserve">United States </v>
      </c>
    </row>
    <row r="1284" spans="1:8" x14ac:dyDescent="0.25">
      <c r="A1284" t="s">
        <v>3607</v>
      </c>
      <c r="B1284" t="s">
        <v>3608</v>
      </c>
      <c r="C1284" t="s">
        <v>3609</v>
      </c>
      <c r="D1284">
        <v>0.05</v>
      </c>
      <c r="E1284" t="s">
        <v>13</v>
      </c>
      <c r="F1284" t="s">
        <v>8437</v>
      </c>
      <c r="G1284" t="s">
        <v>5</v>
      </c>
      <c r="H1284" t="str">
        <f>VLOOKUP(Table_Query_from_Meridian_v32[[#This Row],[COUNTRY_CODE_OF_ORIGIN]],Sheet2!A:C,3,FALSE)</f>
        <v xml:space="preserve">China </v>
      </c>
    </row>
    <row r="1285" spans="1:8" x14ac:dyDescent="0.25">
      <c r="A1285" t="s">
        <v>3610</v>
      </c>
      <c r="B1285" t="s">
        <v>3611</v>
      </c>
      <c r="C1285" t="s">
        <v>3612</v>
      </c>
      <c r="D1285">
        <v>0.03</v>
      </c>
      <c r="E1285" t="s">
        <v>13</v>
      </c>
      <c r="F1285" t="s">
        <v>8437</v>
      </c>
      <c r="G1285" t="s">
        <v>5</v>
      </c>
      <c r="H1285" t="str">
        <f>VLOOKUP(Table_Query_from_Meridian_v32[[#This Row],[COUNTRY_CODE_OF_ORIGIN]],Sheet2!A:C,3,FALSE)</f>
        <v xml:space="preserve">China </v>
      </c>
    </row>
    <row r="1286" spans="1:8" x14ac:dyDescent="0.25">
      <c r="A1286" t="s">
        <v>3613</v>
      </c>
      <c r="B1286" t="s">
        <v>3614</v>
      </c>
      <c r="C1286" t="s">
        <v>3615</v>
      </c>
      <c r="D1286">
        <v>0.02</v>
      </c>
      <c r="E1286" t="s">
        <v>3597</v>
      </c>
      <c r="F1286" t="s">
        <v>8437</v>
      </c>
      <c r="G1286" t="s">
        <v>5</v>
      </c>
      <c r="H1286" t="str">
        <f>VLOOKUP(Table_Query_from_Meridian_v32[[#This Row],[COUNTRY_CODE_OF_ORIGIN]],Sheet2!A:C,3,FALSE)</f>
        <v xml:space="preserve">Belgium </v>
      </c>
    </row>
    <row r="1287" spans="1:8" x14ac:dyDescent="0.25">
      <c r="A1287" t="s">
        <v>3616</v>
      </c>
      <c r="B1287" t="s">
        <v>3617</v>
      </c>
      <c r="C1287" t="s">
        <v>5</v>
      </c>
      <c r="D1287">
        <v>0</v>
      </c>
      <c r="E1287" t="s">
        <v>6</v>
      </c>
      <c r="F1287" t="s">
        <v>5</v>
      </c>
      <c r="G1287" t="s">
        <v>5</v>
      </c>
      <c r="H1287" t="str">
        <f>VLOOKUP(Table_Query_from_Meridian_v32[[#This Row],[COUNTRY_CODE_OF_ORIGIN]],Sheet2!A:C,3,FALSE)</f>
        <v xml:space="preserve">Great Britain (United Kingdom) </v>
      </c>
    </row>
    <row r="1288" spans="1:8" x14ac:dyDescent="0.25">
      <c r="A1288" t="s">
        <v>3618</v>
      </c>
      <c r="B1288" t="s">
        <v>3619</v>
      </c>
      <c r="C1288" t="s">
        <v>5</v>
      </c>
      <c r="D1288">
        <v>0</v>
      </c>
      <c r="E1288" t="s">
        <v>6</v>
      </c>
      <c r="F1288" t="s">
        <v>5</v>
      </c>
      <c r="G1288" t="s">
        <v>5</v>
      </c>
      <c r="H1288" t="str">
        <f>VLOOKUP(Table_Query_from_Meridian_v32[[#This Row],[COUNTRY_CODE_OF_ORIGIN]],Sheet2!A:C,3,FALSE)</f>
        <v xml:space="preserve">Great Britain (United Kingdom) </v>
      </c>
    </row>
    <row r="1289" spans="1:8" x14ac:dyDescent="0.25">
      <c r="A1289" t="s">
        <v>3620</v>
      </c>
      <c r="B1289" t="s">
        <v>3621</v>
      </c>
      <c r="C1289" t="s">
        <v>5</v>
      </c>
      <c r="D1289">
        <v>0</v>
      </c>
      <c r="E1289" t="s">
        <v>6</v>
      </c>
      <c r="F1289" t="s">
        <v>5</v>
      </c>
      <c r="G1289" t="s">
        <v>5</v>
      </c>
      <c r="H1289" t="str">
        <f>VLOOKUP(Table_Query_from_Meridian_v32[[#This Row],[COUNTRY_CODE_OF_ORIGIN]],Sheet2!A:C,3,FALSE)</f>
        <v xml:space="preserve">Great Britain (United Kingdom) </v>
      </c>
    </row>
    <row r="1290" spans="1:8" x14ac:dyDescent="0.25">
      <c r="A1290" t="s">
        <v>3622</v>
      </c>
      <c r="B1290" t="s">
        <v>3623</v>
      </c>
      <c r="C1290" t="s">
        <v>5</v>
      </c>
      <c r="D1290">
        <v>0</v>
      </c>
      <c r="E1290" t="s">
        <v>6</v>
      </c>
      <c r="F1290" t="s">
        <v>5</v>
      </c>
      <c r="G1290" t="s">
        <v>5</v>
      </c>
      <c r="H1290" t="str">
        <f>VLOOKUP(Table_Query_from_Meridian_v32[[#This Row],[COUNTRY_CODE_OF_ORIGIN]],Sheet2!A:C,3,FALSE)</f>
        <v xml:space="preserve">Great Britain (United Kingdom) </v>
      </c>
    </row>
    <row r="1291" spans="1:8" x14ac:dyDescent="0.25">
      <c r="A1291" t="s">
        <v>3624</v>
      </c>
      <c r="B1291" t="s">
        <v>3625</v>
      </c>
      <c r="C1291" t="s">
        <v>5</v>
      </c>
      <c r="D1291">
        <v>0</v>
      </c>
      <c r="E1291" t="s">
        <v>6</v>
      </c>
      <c r="F1291" t="s">
        <v>5</v>
      </c>
      <c r="G1291" t="s">
        <v>5</v>
      </c>
      <c r="H1291" t="str">
        <f>VLOOKUP(Table_Query_from_Meridian_v32[[#This Row],[COUNTRY_CODE_OF_ORIGIN]],Sheet2!A:C,3,FALSE)</f>
        <v xml:space="preserve">Great Britain (United Kingdom) </v>
      </c>
    </row>
    <row r="1292" spans="1:8" x14ac:dyDescent="0.25">
      <c r="A1292" t="s">
        <v>3626</v>
      </c>
      <c r="B1292" t="s">
        <v>3627</v>
      </c>
      <c r="C1292" t="s">
        <v>5</v>
      </c>
      <c r="D1292">
        <v>0</v>
      </c>
      <c r="E1292" t="s">
        <v>6</v>
      </c>
      <c r="F1292" t="s">
        <v>5</v>
      </c>
      <c r="G1292" t="s">
        <v>5</v>
      </c>
      <c r="H1292" t="str">
        <f>VLOOKUP(Table_Query_from_Meridian_v32[[#This Row],[COUNTRY_CODE_OF_ORIGIN]],Sheet2!A:C,3,FALSE)</f>
        <v xml:space="preserve">Great Britain (United Kingdom) </v>
      </c>
    </row>
    <row r="1293" spans="1:8" x14ac:dyDescent="0.25">
      <c r="A1293" t="s">
        <v>3628</v>
      </c>
      <c r="B1293" t="s">
        <v>3629</v>
      </c>
      <c r="C1293" t="s">
        <v>5</v>
      </c>
      <c r="D1293">
        <v>0</v>
      </c>
      <c r="E1293" t="s">
        <v>6</v>
      </c>
      <c r="F1293" t="s">
        <v>5</v>
      </c>
      <c r="G1293" t="s">
        <v>5</v>
      </c>
      <c r="H1293" t="str">
        <f>VLOOKUP(Table_Query_from_Meridian_v32[[#This Row],[COUNTRY_CODE_OF_ORIGIN]],Sheet2!A:C,3,FALSE)</f>
        <v xml:space="preserve">Great Britain (United Kingdom) </v>
      </c>
    </row>
    <row r="1294" spans="1:8" x14ac:dyDescent="0.25">
      <c r="A1294" t="s">
        <v>3630</v>
      </c>
      <c r="B1294" t="s">
        <v>3631</v>
      </c>
      <c r="C1294" t="s">
        <v>5</v>
      </c>
      <c r="D1294">
        <v>0</v>
      </c>
      <c r="E1294" t="s">
        <v>6</v>
      </c>
      <c r="F1294" t="s">
        <v>5</v>
      </c>
      <c r="G1294" t="s">
        <v>5</v>
      </c>
      <c r="H1294" t="str">
        <f>VLOOKUP(Table_Query_from_Meridian_v32[[#This Row],[COUNTRY_CODE_OF_ORIGIN]],Sheet2!A:C,3,FALSE)</f>
        <v xml:space="preserve">Great Britain (United Kingdom) </v>
      </c>
    </row>
    <row r="1295" spans="1:8" x14ac:dyDescent="0.25">
      <c r="A1295" t="s">
        <v>3632</v>
      </c>
      <c r="B1295" t="s">
        <v>3633</v>
      </c>
      <c r="C1295" t="s">
        <v>5</v>
      </c>
      <c r="D1295">
        <v>0</v>
      </c>
      <c r="E1295" t="s">
        <v>6</v>
      </c>
      <c r="F1295" t="s">
        <v>5</v>
      </c>
      <c r="G1295" t="s">
        <v>5</v>
      </c>
      <c r="H1295" t="str">
        <f>VLOOKUP(Table_Query_from_Meridian_v32[[#This Row],[COUNTRY_CODE_OF_ORIGIN]],Sheet2!A:C,3,FALSE)</f>
        <v xml:space="preserve">Great Britain (United Kingdom) </v>
      </c>
    </row>
    <row r="1296" spans="1:8" x14ac:dyDescent="0.25">
      <c r="A1296" t="s">
        <v>3634</v>
      </c>
      <c r="B1296" t="s">
        <v>3635</v>
      </c>
      <c r="C1296" t="s">
        <v>5</v>
      </c>
      <c r="D1296">
        <v>0</v>
      </c>
      <c r="E1296" t="s">
        <v>6</v>
      </c>
      <c r="F1296" t="s">
        <v>5</v>
      </c>
      <c r="G1296" t="s">
        <v>5</v>
      </c>
      <c r="H1296" t="str">
        <f>VLOOKUP(Table_Query_from_Meridian_v32[[#This Row],[COUNTRY_CODE_OF_ORIGIN]],Sheet2!A:C,3,FALSE)</f>
        <v xml:space="preserve">Great Britain (United Kingdom) </v>
      </c>
    </row>
    <row r="1297" spans="1:8" x14ac:dyDescent="0.25">
      <c r="A1297" t="s">
        <v>3636</v>
      </c>
      <c r="B1297" t="s">
        <v>3637</v>
      </c>
      <c r="C1297" t="s">
        <v>5</v>
      </c>
      <c r="D1297">
        <v>0</v>
      </c>
      <c r="E1297" t="s">
        <v>6</v>
      </c>
      <c r="F1297" t="s">
        <v>5</v>
      </c>
      <c r="G1297" t="s">
        <v>5</v>
      </c>
      <c r="H1297" t="str">
        <f>VLOOKUP(Table_Query_from_Meridian_v32[[#This Row],[COUNTRY_CODE_OF_ORIGIN]],Sheet2!A:C,3,FALSE)</f>
        <v xml:space="preserve">Great Britain (United Kingdom) </v>
      </c>
    </row>
    <row r="1298" spans="1:8" x14ac:dyDescent="0.25">
      <c r="A1298" t="s">
        <v>3638</v>
      </c>
      <c r="B1298" t="s">
        <v>3639</v>
      </c>
      <c r="C1298" t="s">
        <v>5</v>
      </c>
      <c r="D1298">
        <v>0</v>
      </c>
      <c r="E1298" t="s">
        <v>6</v>
      </c>
      <c r="F1298" t="s">
        <v>5</v>
      </c>
      <c r="G1298" t="s">
        <v>5</v>
      </c>
      <c r="H1298" t="str">
        <f>VLOOKUP(Table_Query_from_Meridian_v32[[#This Row],[COUNTRY_CODE_OF_ORIGIN]],Sheet2!A:C,3,FALSE)</f>
        <v xml:space="preserve">Great Britain (United Kingdom) </v>
      </c>
    </row>
    <row r="1299" spans="1:8" x14ac:dyDescent="0.25">
      <c r="A1299" t="s">
        <v>3640</v>
      </c>
      <c r="B1299" t="s">
        <v>3641</v>
      </c>
      <c r="C1299" t="s">
        <v>3642</v>
      </c>
      <c r="D1299">
        <v>0.09</v>
      </c>
      <c r="E1299" t="s">
        <v>217</v>
      </c>
      <c r="F1299" t="s">
        <v>8438</v>
      </c>
      <c r="G1299" t="s">
        <v>5</v>
      </c>
      <c r="H1299" t="str">
        <f>VLOOKUP(Table_Query_from_Meridian_v32[[#This Row],[COUNTRY_CODE_OF_ORIGIN]],Sheet2!A:C,3,FALSE)</f>
        <v xml:space="preserve">United States </v>
      </c>
    </row>
    <row r="1300" spans="1:8" x14ac:dyDescent="0.25">
      <c r="A1300" t="s">
        <v>3643</v>
      </c>
      <c r="B1300" t="s">
        <v>3644</v>
      </c>
      <c r="C1300" t="s">
        <v>3645</v>
      </c>
      <c r="D1300">
        <v>0</v>
      </c>
      <c r="E1300" t="s">
        <v>217</v>
      </c>
      <c r="F1300" t="s">
        <v>8438</v>
      </c>
      <c r="G1300" t="s">
        <v>5</v>
      </c>
      <c r="H1300" t="str">
        <f>VLOOKUP(Table_Query_from_Meridian_v32[[#This Row],[COUNTRY_CODE_OF_ORIGIN]],Sheet2!A:C,3,FALSE)</f>
        <v xml:space="preserve">United States </v>
      </c>
    </row>
    <row r="1301" spans="1:8" x14ac:dyDescent="0.25">
      <c r="A1301" t="s">
        <v>3646</v>
      </c>
      <c r="B1301" t="s">
        <v>3647</v>
      </c>
      <c r="C1301" t="s">
        <v>3648</v>
      </c>
      <c r="D1301">
        <v>0.12</v>
      </c>
      <c r="E1301" t="s">
        <v>13</v>
      </c>
      <c r="F1301" t="s">
        <v>8438</v>
      </c>
      <c r="G1301" t="s">
        <v>5</v>
      </c>
      <c r="H1301" t="str">
        <f>VLOOKUP(Table_Query_from_Meridian_v32[[#This Row],[COUNTRY_CODE_OF_ORIGIN]],Sheet2!A:C,3,FALSE)</f>
        <v xml:space="preserve">China </v>
      </c>
    </row>
    <row r="1302" spans="1:8" x14ac:dyDescent="0.25">
      <c r="A1302" t="s">
        <v>3649</v>
      </c>
      <c r="B1302" t="s">
        <v>3650</v>
      </c>
      <c r="C1302" t="s">
        <v>3651</v>
      </c>
      <c r="D1302">
        <v>0.45</v>
      </c>
      <c r="E1302" t="s">
        <v>3652</v>
      </c>
      <c r="F1302" t="s">
        <v>8439</v>
      </c>
      <c r="G1302" t="s">
        <v>8340</v>
      </c>
      <c r="H1302" t="str">
        <f>VLOOKUP(Table_Query_from_Meridian_v32[[#This Row],[COUNTRY_CODE_OF_ORIGIN]],Sheet2!A:C,3,FALSE)</f>
        <v xml:space="preserve">Ireland </v>
      </c>
    </row>
    <row r="1303" spans="1:8" x14ac:dyDescent="0.25">
      <c r="A1303" t="s">
        <v>3653</v>
      </c>
      <c r="B1303" t="s">
        <v>3654</v>
      </c>
      <c r="C1303" t="s">
        <v>3655</v>
      </c>
      <c r="D1303">
        <v>0.08</v>
      </c>
      <c r="E1303" t="s">
        <v>6</v>
      </c>
      <c r="F1303" t="s">
        <v>8440</v>
      </c>
      <c r="G1303" t="s">
        <v>8310</v>
      </c>
      <c r="H1303" t="str">
        <f>VLOOKUP(Table_Query_from_Meridian_v32[[#This Row],[COUNTRY_CODE_OF_ORIGIN]],Sheet2!A:C,3,FALSE)</f>
        <v xml:space="preserve">Great Britain (United Kingdom) </v>
      </c>
    </row>
    <row r="1304" spans="1:8" x14ac:dyDescent="0.25">
      <c r="A1304" t="s">
        <v>3657</v>
      </c>
      <c r="B1304" t="s">
        <v>3658</v>
      </c>
      <c r="C1304" t="s">
        <v>3659</v>
      </c>
      <c r="D1304">
        <v>0.04</v>
      </c>
      <c r="E1304" t="s">
        <v>3660</v>
      </c>
      <c r="F1304" t="s">
        <v>8441</v>
      </c>
      <c r="G1304" t="s">
        <v>8306</v>
      </c>
      <c r="H1304" t="str">
        <f>VLOOKUP(Table_Query_from_Meridian_v32[[#This Row],[COUNTRY_CODE_OF_ORIGIN]],Sheet2!A:C,3,FALSE)</f>
        <v>Czech Republic</v>
      </c>
    </row>
    <row r="1305" spans="1:8" x14ac:dyDescent="0.25">
      <c r="A1305" t="s">
        <v>3661</v>
      </c>
      <c r="B1305" t="s">
        <v>3662</v>
      </c>
      <c r="C1305" t="s">
        <v>3663</v>
      </c>
      <c r="D1305">
        <v>0.15</v>
      </c>
      <c r="E1305" t="s">
        <v>505</v>
      </c>
      <c r="F1305" t="s">
        <v>8442</v>
      </c>
      <c r="G1305" t="s">
        <v>8310</v>
      </c>
      <c r="H1305" t="str">
        <f>VLOOKUP(Table_Query_from_Meridian_v32[[#This Row],[COUNTRY_CODE_OF_ORIGIN]],Sheet2!A:C,3,FALSE)</f>
        <v xml:space="preserve">Italy </v>
      </c>
    </row>
    <row r="1306" spans="1:8" x14ac:dyDescent="0.25">
      <c r="A1306" t="s">
        <v>3664</v>
      </c>
      <c r="B1306" t="s">
        <v>3665</v>
      </c>
      <c r="C1306" t="s">
        <v>3666</v>
      </c>
      <c r="D1306">
        <v>0.02</v>
      </c>
      <c r="E1306" t="s">
        <v>3652</v>
      </c>
      <c r="F1306" t="s">
        <v>8438</v>
      </c>
      <c r="G1306" t="s">
        <v>8310</v>
      </c>
      <c r="H1306" t="str">
        <f>VLOOKUP(Table_Query_from_Meridian_v32[[#This Row],[COUNTRY_CODE_OF_ORIGIN]],Sheet2!A:C,3,FALSE)</f>
        <v xml:space="preserve">Ireland </v>
      </c>
    </row>
    <row r="1307" spans="1:8" x14ac:dyDescent="0.25">
      <c r="A1307" t="s">
        <v>3667</v>
      </c>
      <c r="B1307" t="s">
        <v>3668</v>
      </c>
      <c r="C1307" t="s">
        <v>3669</v>
      </c>
      <c r="D1307">
        <v>0.02</v>
      </c>
      <c r="E1307" t="s">
        <v>3652</v>
      </c>
      <c r="F1307" t="s">
        <v>8438</v>
      </c>
      <c r="G1307" t="s">
        <v>8310</v>
      </c>
      <c r="H1307" t="str">
        <f>VLOOKUP(Table_Query_from_Meridian_v32[[#This Row],[COUNTRY_CODE_OF_ORIGIN]],Sheet2!A:C,3,FALSE)</f>
        <v xml:space="preserve">Ireland </v>
      </c>
    </row>
    <row r="1308" spans="1:8" x14ac:dyDescent="0.25">
      <c r="A1308" t="s">
        <v>3670</v>
      </c>
      <c r="B1308" t="s">
        <v>3671</v>
      </c>
      <c r="C1308" t="s">
        <v>3672</v>
      </c>
      <c r="D1308">
        <v>0.03</v>
      </c>
      <c r="E1308" t="s">
        <v>6</v>
      </c>
      <c r="F1308" t="s">
        <v>8443</v>
      </c>
      <c r="G1308" t="s">
        <v>8444</v>
      </c>
      <c r="H1308" t="str">
        <f>VLOOKUP(Table_Query_from_Meridian_v32[[#This Row],[COUNTRY_CODE_OF_ORIGIN]],Sheet2!A:C,3,FALSE)</f>
        <v xml:space="preserve">Great Britain (United Kingdom) </v>
      </c>
    </row>
    <row r="1309" spans="1:8" x14ac:dyDescent="0.25">
      <c r="A1309" t="s">
        <v>3673</v>
      </c>
      <c r="B1309" t="s">
        <v>3674</v>
      </c>
      <c r="C1309" t="s">
        <v>3675</v>
      </c>
      <c r="D1309">
        <v>0</v>
      </c>
      <c r="E1309" t="s">
        <v>6</v>
      </c>
      <c r="F1309" t="s">
        <v>8438</v>
      </c>
      <c r="G1309" t="s">
        <v>8310</v>
      </c>
      <c r="H1309" t="str">
        <f>VLOOKUP(Table_Query_from_Meridian_v32[[#This Row],[COUNTRY_CODE_OF_ORIGIN]],Sheet2!A:C,3,FALSE)</f>
        <v xml:space="preserve">Great Britain (United Kingdom) </v>
      </c>
    </row>
    <row r="1310" spans="1:8" x14ac:dyDescent="0.25">
      <c r="A1310" t="s">
        <v>3676</v>
      </c>
      <c r="B1310" t="s">
        <v>3677</v>
      </c>
      <c r="C1310" t="s">
        <v>3678</v>
      </c>
      <c r="D1310">
        <v>0.02</v>
      </c>
      <c r="E1310" t="s">
        <v>6</v>
      </c>
      <c r="F1310" t="s">
        <v>8443</v>
      </c>
      <c r="G1310" t="s">
        <v>8444</v>
      </c>
      <c r="H1310" t="str">
        <f>VLOOKUP(Table_Query_from_Meridian_v32[[#This Row],[COUNTRY_CODE_OF_ORIGIN]],Sheet2!A:C,3,FALSE)</f>
        <v xml:space="preserve">Great Britain (United Kingdom) </v>
      </c>
    </row>
    <row r="1311" spans="1:8" x14ac:dyDescent="0.25">
      <c r="A1311" t="s">
        <v>3679</v>
      </c>
      <c r="B1311" t="s">
        <v>3680</v>
      </c>
      <c r="C1311" t="s">
        <v>3681</v>
      </c>
      <c r="D1311">
        <v>0.12</v>
      </c>
      <c r="E1311" t="s">
        <v>6</v>
      </c>
      <c r="F1311" t="s">
        <v>8445</v>
      </c>
      <c r="G1311" t="s">
        <v>5</v>
      </c>
      <c r="H1311" t="str">
        <f>VLOOKUP(Table_Query_from_Meridian_v32[[#This Row],[COUNTRY_CODE_OF_ORIGIN]],Sheet2!A:C,3,FALSE)</f>
        <v xml:space="preserve">Great Britain (United Kingdom) </v>
      </c>
    </row>
    <row r="1312" spans="1:8" x14ac:dyDescent="0.25">
      <c r="A1312" t="s">
        <v>3682</v>
      </c>
      <c r="B1312" t="s">
        <v>3683</v>
      </c>
      <c r="C1312" t="s">
        <v>3684</v>
      </c>
      <c r="D1312">
        <v>0.22</v>
      </c>
      <c r="E1312" t="s">
        <v>6</v>
      </c>
      <c r="F1312" t="s">
        <v>8445</v>
      </c>
      <c r="G1312" t="s">
        <v>5</v>
      </c>
      <c r="H1312" t="str">
        <f>VLOOKUP(Table_Query_from_Meridian_v32[[#This Row],[COUNTRY_CODE_OF_ORIGIN]],Sheet2!A:C,3,FALSE)</f>
        <v xml:space="preserve">Great Britain (United Kingdom) </v>
      </c>
    </row>
    <row r="1313" spans="1:8" x14ac:dyDescent="0.25">
      <c r="A1313" t="s">
        <v>3685</v>
      </c>
      <c r="B1313" t="s">
        <v>3686</v>
      </c>
      <c r="C1313" t="s">
        <v>3687</v>
      </c>
      <c r="D1313">
        <v>0.1</v>
      </c>
      <c r="E1313" t="s">
        <v>217</v>
      </c>
      <c r="F1313" t="s">
        <v>8438</v>
      </c>
      <c r="G1313" t="s">
        <v>8310</v>
      </c>
      <c r="H1313" t="str">
        <f>VLOOKUP(Table_Query_from_Meridian_v32[[#This Row],[COUNTRY_CODE_OF_ORIGIN]],Sheet2!A:C,3,FALSE)</f>
        <v xml:space="preserve">United States </v>
      </c>
    </row>
    <row r="1314" spans="1:8" x14ac:dyDescent="0.25">
      <c r="A1314" t="s">
        <v>3688</v>
      </c>
      <c r="B1314" t="s">
        <v>3689</v>
      </c>
      <c r="C1314" t="s">
        <v>3690</v>
      </c>
      <c r="D1314">
        <v>0.17</v>
      </c>
      <c r="E1314" t="s">
        <v>217</v>
      </c>
      <c r="F1314" t="s">
        <v>8438</v>
      </c>
      <c r="G1314" t="s">
        <v>8310</v>
      </c>
      <c r="H1314" t="str">
        <f>VLOOKUP(Table_Query_from_Meridian_v32[[#This Row],[COUNTRY_CODE_OF_ORIGIN]],Sheet2!A:C,3,FALSE)</f>
        <v xml:space="preserve">United States </v>
      </c>
    </row>
    <row r="1315" spans="1:8" x14ac:dyDescent="0.25">
      <c r="A1315" t="s">
        <v>9047</v>
      </c>
      <c r="B1315" t="s">
        <v>9048</v>
      </c>
      <c r="C1315" t="s">
        <v>9049</v>
      </c>
      <c r="D1315">
        <v>0.17</v>
      </c>
      <c r="E1315" t="s">
        <v>217</v>
      </c>
      <c r="F1315" t="s">
        <v>8438</v>
      </c>
      <c r="G1315" t="s">
        <v>5</v>
      </c>
      <c r="H1315" t="str">
        <f>VLOOKUP(Table_Query_from_Meridian_v32[[#This Row],[COUNTRY_CODE_OF_ORIGIN]],Sheet2!A:C,3,FALSE)</f>
        <v xml:space="preserve">United States </v>
      </c>
    </row>
    <row r="1316" spans="1:8" x14ac:dyDescent="0.25">
      <c r="A1316" t="s">
        <v>3691</v>
      </c>
      <c r="B1316" t="s">
        <v>3692</v>
      </c>
      <c r="C1316" t="s">
        <v>3693</v>
      </c>
      <c r="D1316">
        <v>0.09</v>
      </c>
      <c r="E1316" t="s">
        <v>217</v>
      </c>
      <c r="F1316" t="s">
        <v>8438</v>
      </c>
      <c r="G1316" t="s">
        <v>5</v>
      </c>
      <c r="H1316" t="str">
        <f>VLOOKUP(Table_Query_from_Meridian_v32[[#This Row],[COUNTRY_CODE_OF_ORIGIN]],Sheet2!A:C,3,FALSE)</f>
        <v xml:space="preserve">United States </v>
      </c>
    </row>
    <row r="1317" spans="1:8" x14ac:dyDescent="0.25">
      <c r="A1317" t="s">
        <v>3694</v>
      </c>
      <c r="B1317" t="s">
        <v>3695</v>
      </c>
      <c r="C1317" t="s">
        <v>3696</v>
      </c>
      <c r="D1317">
        <v>0.17</v>
      </c>
      <c r="E1317" t="s">
        <v>217</v>
      </c>
      <c r="F1317" t="s">
        <v>8438</v>
      </c>
      <c r="G1317" t="s">
        <v>5</v>
      </c>
      <c r="H1317" t="str">
        <f>VLOOKUP(Table_Query_from_Meridian_v32[[#This Row],[COUNTRY_CODE_OF_ORIGIN]],Sheet2!A:C,3,FALSE)</f>
        <v xml:space="preserve">United States </v>
      </c>
    </row>
    <row r="1318" spans="1:8" x14ac:dyDescent="0.25">
      <c r="A1318" t="s">
        <v>3697</v>
      </c>
      <c r="B1318" t="s">
        <v>3698</v>
      </c>
      <c r="C1318" t="s">
        <v>3699</v>
      </c>
      <c r="D1318">
        <v>0.15</v>
      </c>
      <c r="E1318" t="s">
        <v>217</v>
      </c>
      <c r="F1318" t="s">
        <v>8438</v>
      </c>
      <c r="G1318" t="s">
        <v>5</v>
      </c>
      <c r="H1318" t="str">
        <f>VLOOKUP(Table_Query_from_Meridian_v32[[#This Row],[COUNTRY_CODE_OF_ORIGIN]],Sheet2!A:C,3,FALSE)</f>
        <v xml:space="preserve">United States </v>
      </c>
    </row>
    <row r="1319" spans="1:8" x14ac:dyDescent="0.25">
      <c r="A1319" t="s">
        <v>3700</v>
      </c>
      <c r="B1319" t="s">
        <v>3701</v>
      </c>
      <c r="C1319" t="s">
        <v>3702</v>
      </c>
      <c r="D1319">
        <v>0.04</v>
      </c>
      <c r="E1319" t="s">
        <v>217</v>
      </c>
      <c r="F1319" t="s">
        <v>8438</v>
      </c>
      <c r="G1319" t="s">
        <v>5</v>
      </c>
      <c r="H1319" t="str">
        <f>VLOOKUP(Table_Query_from_Meridian_v32[[#This Row],[COUNTRY_CODE_OF_ORIGIN]],Sheet2!A:C,3,FALSE)</f>
        <v xml:space="preserve">United States </v>
      </c>
    </row>
    <row r="1320" spans="1:8" x14ac:dyDescent="0.25">
      <c r="A1320" t="s">
        <v>3703</v>
      </c>
      <c r="B1320" t="s">
        <v>3704</v>
      </c>
      <c r="C1320" t="s">
        <v>3705</v>
      </c>
      <c r="D1320">
        <v>0.03</v>
      </c>
      <c r="E1320" t="s">
        <v>217</v>
      </c>
      <c r="F1320" t="s">
        <v>8438</v>
      </c>
      <c r="G1320" t="s">
        <v>5</v>
      </c>
      <c r="H1320" t="str">
        <f>VLOOKUP(Table_Query_from_Meridian_v32[[#This Row],[COUNTRY_CODE_OF_ORIGIN]],Sheet2!A:C,3,FALSE)</f>
        <v xml:space="preserve">United States </v>
      </c>
    </row>
    <row r="1321" spans="1:8" x14ac:dyDescent="0.25">
      <c r="A1321" t="s">
        <v>3706</v>
      </c>
      <c r="B1321" t="s">
        <v>3707</v>
      </c>
      <c r="C1321" t="s">
        <v>3708</v>
      </c>
      <c r="D1321">
        <v>0.28000000000000003</v>
      </c>
      <c r="E1321" t="s">
        <v>6</v>
      </c>
      <c r="F1321" t="s">
        <v>8446</v>
      </c>
      <c r="G1321" t="s">
        <v>5</v>
      </c>
      <c r="H1321" t="str">
        <f>VLOOKUP(Table_Query_from_Meridian_v32[[#This Row],[COUNTRY_CODE_OF_ORIGIN]],Sheet2!A:C,3,FALSE)</f>
        <v xml:space="preserve">Great Britain (United Kingdom) </v>
      </c>
    </row>
    <row r="1322" spans="1:8" x14ac:dyDescent="0.25">
      <c r="A1322" t="s">
        <v>3709</v>
      </c>
      <c r="B1322" t="s">
        <v>3710</v>
      </c>
      <c r="C1322" t="s">
        <v>3711</v>
      </c>
      <c r="D1322">
        <v>0.78</v>
      </c>
      <c r="E1322" t="s">
        <v>6</v>
      </c>
      <c r="F1322" t="s">
        <v>8446</v>
      </c>
      <c r="G1322" t="s">
        <v>8310</v>
      </c>
      <c r="H1322" t="str">
        <f>VLOOKUP(Table_Query_from_Meridian_v32[[#This Row],[COUNTRY_CODE_OF_ORIGIN]],Sheet2!A:C,3,FALSE)</f>
        <v xml:space="preserve">Great Britain (United Kingdom) </v>
      </c>
    </row>
    <row r="1323" spans="1:8" x14ac:dyDescent="0.25">
      <c r="A1323" t="s">
        <v>3712</v>
      </c>
      <c r="B1323" t="s">
        <v>3713</v>
      </c>
      <c r="C1323" t="s">
        <v>3714</v>
      </c>
      <c r="D1323">
        <v>0.28000000000000003</v>
      </c>
      <c r="E1323" t="s">
        <v>6</v>
      </c>
      <c r="F1323" t="s">
        <v>8446</v>
      </c>
      <c r="G1323" t="s">
        <v>8310</v>
      </c>
      <c r="H1323" t="str">
        <f>VLOOKUP(Table_Query_from_Meridian_v32[[#This Row],[COUNTRY_CODE_OF_ORIGIN]],Sheet2!A:C,3,FALSE)</f>
        <v xml:space="preserve">Great Britain (United Kingdom) </v>
      </c>
    </row>
    <row r="1324" spans="1:8" x14ac:dyDescent="0.25">
      <c r="A1324" t="s">
        <v>3715</v>
      </c>
      <c r="B1324" t="s">
        <v>3716</v>
      </c>
      <c r="C1324" t="s">
        <v>3717</v>
      </c>
      <c r="D1324">
        <v>0.13</v>
      </c>
      <c r="E1324" t="s">
        <v>217</v>
      </c>
      <c r="F1324" t="s">
        <v>8446</v>
      </c>
      <c r="G1324" t="s">
        <v>5</v>
      </c>
      <c r="H1324" t="str">
        <f>VLOOKUP(Table_Query_from_Meridian_v32[[#This Row],[COUNTRY_CODE_OF_ORIGIN]],Sheet2!A:C,3,FALSE)</f>
        <v xml:space="preserve">United States </v>
      </c>
    </row>
    <row r="1325" spans="1:8" x14ac:dyDescent="0.25">
      <c r="A1325" t="s">
        <v>3718</v>
      </c>
      <c r="B1325" t="s">
        <v>3719</v>
      </c>
      <c r="C1325" t="s">
        <v>3720</v>
      </c>
      <c r="D1325">
        <v>0.11</v>
      </c>
      <c r="E1325" t="s">
        <v>217</v>
      </c>
      <c r="F1325" t="s">
        <v>8447</v>
      </c>
      <c r="G1325" t="s">
        <v>5</v>
      </c>
      <c r="H1325" t="str">
        <f>VLOOKUP(Table_Query_from_Meridian_v32[[#This Row],[COUNTRY_CODE_OF_ORIGIN]],Sheet2!A:C,3,FALSE)</f>
        <v xml:space="preserve">United States </v>
      </c>
    </row>
    <row r="1326" spans="1:8" x14ac:dyDescent="0.25">
      <c r="A1326" t="s">
        <v>3721</v>
      </c>
      <c r="B1326" t="s">
        <v>3722</v>
      </c>
      <c r="C1326" t="s">
        <v>3723</v>
      </c>
      <c r="D1326">
        <v>7.0000000000000007E-2</v>
      </c>
      <c r="E1326" t="s">
        <v>217</v>
      </c>
      <c r="F1326" t="s">
        <v>8447</v>
      </c>
      <c r="G1326" t="s">
        <v>5</v>
      </c>
      <c r="H1326" t="str">
        <f>VLOOKUP(Table_Query_from_Meridian_v32[[#This Row],[COUNTRY_CODE_OF_ORIGIN]],Sheet2!A:C,3,FALSE)</f>
        <v xml:space="preserve">United States </v>
      </c>
    </row>
    <row r="1327" spans="1:8" x14ac:dyDescent="0.25">
      <c r="A1327" t="s">
        <v>3724</v>
      </c>
      <c r="B1327" t="s">
        <v>3725</v>
      </c>
      <c r="C1327" t="s">
        <v>3726</v>
      </c>
      <c r="D1327">
        <v>0.44</v>
      </c>
      <c r="E1327" t="s">
        <v>6</v>
      </c>
      <c r="F1327" t="s">
        <v>8448</v>
      </c>
      <c r="G1327" t="s">
        <v>5</v>
      </c>
      <c r="H1327" t="str">
        <f>VLOOKUP(Table_Query_from_Meridian_v32[[#This Row],[COUNTRY_CODE_OF_ORIGIN]],Sheet2!A:C,3,FALSE)</f>
        <v xml:space="preserve">Great Britain (United Kingdom) </v>
      </c>
    </row>
    <row r="1328" spans="1:8" x14ac:dyDescent="0.25">
      <c r="A1328" t="s">
        <v>3727</v>
      </c>
      <c r="B1328" t="s">
        <v>3728</v>
      </c>
      <c r="C1328" t="s">
        <v>3729</v>
      </c>
      <c r="D1328">
        <v>0.27</v>
      </c>
      <c r="E1328" t="s">
        <v>217</v>
      </c>
      <c r="F1328" t="s">
        <v>8447</v>
      </c>
      <c r="G1328" t="s">
        <v>5</v>
      </c>
      <c r="H1328" t="str">
        <f>VLOOKUP(Table_Query_from_Meridian_v32[[#This Row],[COUNTRY_CODE_OF_ORIGIN]],Sheet2!A:C,3,FALSE)</f>
        <v xml:space="preserve">United States </v>
      </c>
    </row>
    <row r="1329" spans="1:8" x14ac:dyDescent="0.25">
      <c r="A1329" t="s">
        <v>3730</v>
      </c>
      <c r="B1329" t="s">
        <v>3731</v>
      </c>
      <c r="C1329" t="s">
        <v>5</v>
      </c>
      <c r="D1329">
        <v>28.2</v>
      </c>
      <c r="E1329" t="s">
        <v>6</v>
      </c>
      <c r="F1329" t="s">
        <v>5</v>
      </c>
      <c r="G1329" t="s">
        <v>5</v>
      </c>
      <c r="H1329" t="str">
        <f>VLOOKUP(Table_Query_from_Meridian_v32[[#This Row],[COUNTRY_CODE_OF_ORIGIN]],Sheet2!A:C,3,FALSE)</f>
        <v xml:space="preserve">Great Britain (United Kingdom) </v>
      </c>
    </row>
    <row r="1330" spans="1:8" x14ac:dyDescent="0.25">
      <c r="A1330" t="s">
        <v>3732</v>
      </c>
      <c r="B1330" t="s">
        <v>3733</v>
      </c>
      <c r="C1330" t="s">
        <v>3734</v>
      </c>
      <c r="D1330">
        <v>0.6</v>
      </c>
      <c r="E1330" t="s">
        <v>6</v>
      </c>
      <c r="F1330" t="s">
        <v>8449</v>
      </c>
      <c r="G1330" t="s">
        <v>5</v>
      </c>
      <c r="H1330" t="str">
        <f>VLOOKUP(Table_Query_from_Meridian_v32[[#This Row],[COUNTRY_CODE_OF_ORIGIN]],Sheet2!A:C,3,FALSE)</f>
        <v xml:space="preserve">Great Britain (United Kingdom) </v>
      </c>
    </row>
    <row r="1331" spans="1:8" x14ac:dyDescent="0.25">
      <c r="A1331" t="s">
        <v>3735</v>
      </c>
      <c r="B1331" t="s">
        <v>3736</v>
      </c>
      <c r="C1331" t="s">
        <v>3737</v>
      </c>
      <c r="D1331">
        <v>0.66</v>
      </c>
      <c r="E1331" t="s">
        <v>6</v>
      </c>
      <c r="F1331" t="s">
        <v>8450</v>
      </c>
      <c r="G1331" t="s">
        <v>8310</v>
      </c>
      <c r="H1331" t="str">
        <f>VLOOKUP(Table_Query_from_Meridian_v32[[#This Row],[COUNTRY_CODE_OF_ORIGIN]],Sheet2!A:C,3,FALSE)</f>
        <v xml:space="preserve">Great Britain (United Kingdom) </v>
      </c>
    </row>
    <row r="1332" spans="1:8" x14ac:dyDescent="0.25">
      <c r="A1332" t="s">
        <v>3738</v>
      </c>
      <c r="B1332" t="s">
        <v>3739</v>
      </c>
      <c r="C1332" t="s">
        <v>3740</v>
      </c>
      <c r="D1332">
        <v>1.22</v>
      </c>
      <c r="E1332" t="s">
        <v>6</v>
      </c>
      <c r="F1332" t="s">
        <v>8450</v>
      </c>
      <c r="G1332" t="s">
        <v>5</v>
      </c>
      <c r="H1332" t="str">
        <f>VLOOKUP(Table_Query_from_Meridian_v32[[#This Row],[COUNTRY_CODE_OF_ORIGIN]],Sheet2!A:C,3,FALSE)</f>
        <v xml:space="preserve">Great Britain (United Kingdom) </v>
      </c>
    </row>
    <row r="1333" spans="1:8" x14ac:dyDescent="0.25">
      <c r="A1333" t="s">
        <v>3741</v>
      </c>
      <c r="B1333" t="s">
        <v>3742</v>
      </c>
      <c r="C1333" t="s">
        <v>3743</v>
      </c>
      <c r="D1333">
        <v>2.2000000000000002</v>
      </c>
      <c r="E1333" t="s">
        <v>6</v>
      </c>
      <c r="F1333" t="s">
        <v>8450</v>
      </c>
      <c r="G1333" t="s">
        <v>5</v>
      </c>
      <c r="H1333" t="str">
        <f>VLOOKUP(Table_Query_from_Meridian_v32[[#This Row],[COUNTRY_CODE_OF_ORIGIN]],Sheet2!A:C,3,FALSE)</f>
        <v xml:space="preserve">Great Britain (United Kingdom) </v>
      </c>
    </row>
    <row r="1334" spans="1:8" x14ac:dyDescent="0.25">
      <c r="A1334" t="s">
        <v>3744</v>
      </c>
      <c r="B1334" t="s">
        <v>3745</v>
      </c>
      <c r="C1334" t="s">
        <v>3746</v>
      </c>
      <c r="D1334">
        <v>5</v>
      </c>
      <c r="E1334" t="s">
        <v>6</v>
      </c>
      <c r="F1334" t="s">
        <v>8450</v>
      </c>
      <c r="G1334" t="s">
        <v>5</v>
      </c>
      <c r="H1334" t="str">
        <f>VLOOKUP(Table_Query_from_Meridian_v32[[#This Row],[COUNTRY_CODE_OF_ORIGIN]],Sheet2!A:C,3,FALSE)</f>
        <v xml:space="preserve">Great Britain (United Kingdom) </v>
      </c>
    </row>
    <row r="1335" spans="1:8" x14ac:dyDescent="0.25">
      <c r="A1335" t="s">
        <v>3747</v>
      </c>
      <c r="B1335" t="s">
        <v>3748</v>
      </c>
      <c r="C1335" t="s">
        <v>3749</v>
      </c>
      <c r="D1335">
        <v>0.66</v>
      </c>
      <c r="E1335" t="s">
        <v>6</v>
      </c>
      <c r="F1335" t="s">
        <v>8450</v>
      </c>
      <c r="G1335" t="s">
        <v>5</v>
      </c>
      <c r="H1335" t="str">
        <f>VLOOKUP(Table_Query_from_Meridian_v32[[#This Row],[COUNTRY_CODE_OF_ORIGIN]],Sheet2!A:C,3,FALSE)</f>
        <v xml:space="preserve">Great Britain (United Kingdom) </v>
      </c>
    </row>
    <row r="1336" spans="1:8" x14ac:dyDescent="0.25">
      <c r="A1336" t="s">
        <v>3750</v>
      </c>
      <c r="B1336" t="s">
        <v>3751</v>
      </c>
      <c r="C1336" t="s">
        <v>3752</v>
      </c>
      <c r="D1336">
        <v>1.28</v>
      </c>
      <c r="E1336" t="s">
        <v>6</v>
      </c>
      <c r="F1336" t="s">
        <v>8450</v>
      </c>
      <c r="G1336" t="s">
        <v>5</v>
      </c>
      <c r="H1336" t="str">
        <f>VLOOKUP(Table_Query_from_Meridian_v32[[#This Row],[COUNTRY_CODE_OF_ORIGIN]],Sheet2!A:C,3,FALSE)</f>
        <v xml:space="preserve">Great Britain (United Kingdom) </v>
      </c>
    </row>
    <row r="1337" spans="1:8" x14ac:dyDescent="0.25">
      <c r="A1337" t="s">
        <v>3753</v>
      </c>
      <c r="B1337" t="s">
        <v>3754</v>
      </c>
      <c r="C1337" t="s">
        <v>3755</v>
      </c>
      <c r="D1337">
        <v>0</v>
      </c>
      <c r="E1337" t="s">
        <v>6</v>
      </c>
      <c r="F1337" t="s">
        <v>8450</v>
      </c>
      <c r="G1337" t="s">
        <v>5</v>
      </c>
      <c r="H1337" t="str">
        <f>VLOOKUP(Table_Query_from_Meridian_v32[[#This Row],[COUNTRY_CODE_OF_ORIGIN]],Sheet2!A:C,3,FALSE)</f>
        <v xml:space="preserve">Great Britain (United Kingdom) </v>
      </c>
    </row>
    <row r="1338" spans="1:8" x14ac:dyDescent="0.25">
      <c r="A1338" t="s">
        <v>3756</v>
      </c>
      <c r="B1338" t="s">
        <v>3757</v>
      </c>
      <c r="C1338" t="s">
        <v>3758</v>
      </c>
      <c r="D1338">
        <v>5.47</v>
      </c>
      <c r="E1338" t="s">
        <v>6</v>
      </c>
      <c r="F1338" t="s">
        <v>8450</v>
      </c>
      <c r="G1338" t="s">
        <v>5</v>
      </c>
      <c r="H1338" t="str">
        <f>VLOOKUP(Table_Query_from_Meridian_v32[[#This Row],[COUNTRY_CODE_OF_ORIGIN]],Sheet2!A:C,3,FALSE)</f>
        <v xml:space="preserve">Great Britain (United Kingdom) </v>
      </c>
    </row>
    <row r="1339" spans="1:8" x14ac:dyDescent="0.25">
      <c r="A1339" t="s">
        <v>3759</v>
      </c>
      <c r="B1339" t="s">
        <v>3760</v>
      </c>
      <c r="C1339" t="s">
        <v>3761</v>
      </c>
      <c r="D1339">
        <v>0.62</v>
      </c>
      <c r="E1339" t="s">
        <v>6</v>
      </c>
      <c r="F1339" t="s">
        <v>8450</v>
      </c>
      <c r="G1339" t="s">
        <v>5</v>
      </c>
      <c r="H1339" t="str">
        <f>VLOOKUP(Table_Query_from_Meridian_v32[[#This Row],[COUNTRY_CODE_OF_ORIGIN]],Sheet2!A:C,3,FALSE)</f>
        <v xml:space="preserve">Great Britain (United Kingdom) </v>
      </c>
    </row>
    <row r="1340" spans="1:8" x14ac:dyDescent="0.25">
      <c r="A1340" t="s">
        <v>3762</v>
      </c>
      <c r="B1340" t="s">
        <v>3763</v>
      </c>
      <c r="C1340" t="s">
        <v>3764</v>
      </c>
      <c r="D1340">
        <v>1.23</v>
      </c>
      <c r="E1340" t="s">
        <v>6</v>
      </c>
      <c r="F1340" t="s">
        <v>8450</v>
      </c>
      <c r="G1340" t="s">
        <v>5</v>
      </c>
      <c r="H1340" t="str">
        <f>VLOOKUP(Table_Query_from_Meridian_v32[[#This Row],[COUNTRY_CODE_OF_ORIGIN]],Sheet2!A:C,3,FALSE)</f>
        <v xml:space="preserve">Great Britain (United Kingdom) </v>
      </c>
    </row>
    <row r="1341" spans="1:8" x14ac:dyDescent="0.25">
      <c r="A1341" t="s">
        <v>3765</v>
      </c>
      <c r="B1341" t="s">
        <v>3766</v>
      </c>
      <c r="C1341" t="s">
        <v>3767</v>
      </c>
      <c r="D1341">
        <v>0</v>
      </c>
      <c r="E1341" t="s">
        <v>6</v>
      </c>
      <c r="F1341" t="s">
        <v>8450</v>
      </c>
      <c r="G1341" t="s">
        <v>5</v>
      </c>
      <c r="H1341" t="str">
        <f>VLOOKUP(Table_Query_from_Meridian_v32[[#This Row],[COUNTRY_CODE_OF_ORIGIN]],Sheet2!A:C,3,FALSE)</f>
        <v xml:space="preserve">Great Britain (United Kingdom) </v>
      </c>
    </row>
    <row r="1342" spans="1:8" x14ac:dyDescent="0.25">
      <c r="A1342" t="s">
        <v>3768</v>
      </c>
      <c r="B1342" t="s">
        <v>3769</v>
      </c>
      <c r="C1342" t="s">
        <v>3770</v>
      </c>
      <c r="D1342">
        <v>0</v>
      </c>
      <c r="E1342" t="s">
        <v>6</v>
      </c>
      <c r="F1342" t="s">
        <v>8450</v>
      </c>
      <c r="G1342" t="s">
        <v>5</v>
      </c>
      <c r="H1342" t="str">
        <f>VLOOKUP(Table_Query_from_Meridian_v32[[#This Row],[COUNTRY_CODE_OF_ORIGIN]],Sheet2!A:C,3,FALSE)</f>
        <v xml:space="preserve">Great Britain (United Kingdom) </v>
      </c>
    </row>
    <row r="1343" spans="1:8" x14ac:dyDescent="0.25">
      <c r="A1343" t="s">
        <v>3771</v>
      </c>
      <c r="B1343" t="s">
        <v>3772</v>
      </c>
      <c r="C1343" t="s">
        <v>3773</v>
      </c>
      <c r="D1343">
        <v>1.28</v>
      </c>
      <c r="E1343" t="s">
        <v>6</v>
      </c>
      <c r="F1343" t="s">
        <v>8450</v>
      </c>
      <c r="G1343" t="s">
        <v>5</v>
      </c>
      <c r="H1343" t="str">
        <f>VLOOKUP(Table_Query_from_Meridian_v32[[#This Row],[COUNTRY_CODE_OF_ORIGIN]],Sheet2!A:C,3,FALSE)</f>
        <v xml:space="preserve">Great Britain (United Kingdom) </v>
      </c>
    </row>
    <row r="1344" spans="1:8" x14ac:dyDescent="0.25">
      <c r="A1344" t="s">
        <v>3774</v>
      </c>
      <c r="B1344" t="s">
        <v>3775</v>
      </c>
      <c r="C1344" t="s">
        <v>3776</v>
      </c>
      <c r="D1344">
        <v>1.28</v>
      </c>
      <c r="E1344" t="s">
        <v>217</v>
      </c>
      <c r="F1344" t="s">
        <v>8451</v>
      </c>
      <c r="G1344" t="s">
        <v>8310</v>
      </c>
      <c r="H1344" t="str">
        <f>VLOOKUP(Table_Query_from_Meridian_v32[[#This Row],[COUNTRY_CODE_OF_ORIGIN]],Sheet2!A:C,3,FALSE)</f>
        <v xml:space="preserve">United States </v>
      </c>
    </row>
    <row r="1345" spans="1:8" x14ac:dyDescent="0.25">
      <c r="A1345" t="s">
        <v>3777</v>
      </c>
      <c r="B1345" t="s">
        <v>3778</v>
      </c>
      <c r="C1345" t="s">
        <v>3779</v>
      </c>
      <c r="D1345">
        <v>1.61</v>
      </c>
      <c r="E1345" t="s">
        <v>217</v>
      </c>
      <c r="F1345" t="s">
        <v>8451</v>
      </c>
      <c r="G1345" t="s">
        <v>8310</v>
      </c>
      <c r="H1345" t="str">
        <f>VLOOKUP(Table_Query_from_Meridian_v32[[#This Row],[COUNTRY_CODE_OF_ORIGIN]],Sheet2!A:C,3,FALSE)</f>
        <v xml:space="preserve">United States </v>
      </c>
    </row>
    <row r="1346" spans="1:8" x14ac:dyDescent="0.25">
      <c r="A1346" t="s">
        <v>3780</v>
      </c>
      <c r="B1346" t="s">
        <v>3781</v>
      </c>
      <c r="C1346" t="s">
        <v>3782</v>
      </c>
      <c r="D1346">
        <v>1.98</v>
      </c>
      <c r="E1346" t="s">
        <v>217</v>
      </c>
      <c r="F1346" t="s">
        <v>8451</v>
      </c>
      <c r="G1346" t="s">
        <v>8310</v>
      </c>
      <c r="H1346" t="str">
        <f>VLOOKUP(Table_Query_from_Meridian_v32[[#This Row],[COUNTRY_CODE_OF_ORIGIN]],Sheet2!A:C,3,FALSE)</f>
        <v xml:space="preserve">United States </v>
      </c>
    </row>
    <row r="1347" spans="1:8" x14ac:dyDescent="0.25">
      <c r="A1347" t="s">
        <v>3783</v>
      </c>
      <c r="B1347" t="s">
        <v>3784</v>
      </c>
      <c r="C1347" t="s">
        <v>3785</v>
      </c>
      <c r="D1347">
        <v>2.58</v>
      </c>
      <c r="E1347" t="s">
        <v>217</v>
      </c>
      <c r="F1347" t="s">
        <v>8451</v>
      </c>
      <c r="G1347" t="s">
        <v>8310</v>
      </c>
      <c r="H1347" t="str">
        <f>VLOOKUP(Table_Query_from_Meridian_v32[[#This Row],[COUNTRY_CODE_OF_ORIGIN]],Sheet2!A:C,3,FALSE)</f>
        <v xml:space="preserve">United States </v>
      </c>
    </row>
    <row r="1348" spans="1:8" x14ac:dyDescent="0.25">
      <c r="A1348" t="s">
        <v>3786</v>
      </c>
      <c r="B1348" t="s">
        <v>3787</v>
      </c>
      <c r="C1348" t="s">
        <v>3788</v>
      </c>
      <c r="D1348">
        <v>3.9</v>
      </c>
      <c r="E1348" t="s">
        <v>217</v>
      </c>
      <c r="F1348" t="s">
        <v>8451</v>
      </c>
      <c r="G1348" t="s">
        <v>8310</v>
      </c>
      <c r="H1348" t="str">
        <f>VLOOKUP(Table_Query_from_Meridian_v32[[#This Row],[COUNTRY_CODE_OF_ORIGIN]],Sheet2!A:C,3,FALSE)</f>
        <v xml:space="preserve">United States </v>
      </c>
    </row>
    <row r="1349" spans="1:8" x14ac:dyDescent="0.25">
      <c r="A1349" t="s">
        <v>3789</v>
      </c>
      <c r="B1349" t="s">
        <v>3790</v>
      </c>
      <c r="C1349" t="s">
        <v>3791</v>
      </c>
      <c r="D1349">
        <v>3</v>
      </c>
      <c r="E1349" t="s">
        <v>217</v>
      </c>
      <c r="F1349" t="s">
        <v>8451</v>
      </c>
      <c r="G1349" t="s">
        <v>8310</v>
      </c>
      <c r="H1349" t="str">
        <f>VLOOKUP(Table_Query_from_Meridian_v32[[#This Row],[COUNTRY_CODE_OF_ORIGIN]],Sheet2!A:C,3,FALSE)</f>
        <v xml:space="preserve">United States </v>
      </c>
    </row>
    <row r="1350" spans="1:8" x14ac:dyDescent="0.25">
      <c r="A1350" t="s">
        <v>3792</v>
      </c>
      <c r="B1350" t="s">
        <v>3793</v>
      </c>
      <c r="C1350" t="s">
        <v>3794</v>
      </c>
      <c r="D1350">
        <v>5.26</v>
      </c>
      <c r="E1350" t="s">
        <v>217</v>
      </c>
      <c r="F1350" t="s">
        <v>8451</v>
      </c>
      <c r="G1350" t="s">
        <v>8310</v>
      </c>
      <c r="H1350" t="str">
        <f>VLOOKUP(Table_Query_from_Meridian_v32[[#This Row],[COUNTRY_CODE_OF_ORIGIN]],Sheet2!A:C,3,FALSE)</f>
        <v xml:space="preserve">United States </v>
      </c>
    </row>
    <row r="1351" spans="1:8" x14ac:dyDescent="0.25">
      <c r="A1351" t="s">
        <v>3795</v>
      </c>
      <c r="B1351" t="s">
        <v>3796</v>
      </c>
      <c r="C1351" t="s">
        <v>3797</v>
      </c>
      <c r="D1351">
        <v>5.4</v>
      </c>
      <c r="E1351" t="s">
        <v>217</v>
      </c>
      <c r="F1351" t="s">
        <v>8451</v>
      </c>
      <c r="G1351" t="s">
        <v>8310</v>
      </c>
      <c r="H1351" t="str">
        <f>VLOOKUP(Table_Query_from_Meridian_v32[[#This Row],[COUNTRY_CODE_OF_ORIGIN]],Sheet2!A:C,3,FALSE)</f>
        <v xml:space="preserve">United States </v>
      </c>
    </row>
    <row r="1352" spans="1:8" x14ac:dyDescent="0.25">
      <c r="A1352" t="s">
        <v>3798</v>
      </c>
      <c r="B1352" t="s">
        <v>3799</v>
      </c>
      <c r="C1352" t="s">
        <v>3800</v>
      </c>
      <c r="D1352">
        <v>9.5</v>
      </c>
      <c r="E1352" t="s">
        <v>217</v>
      </c>
      <c r="F1352" t="s">
        <v>8451</v>
      </c>
      <c r="G1352" t="s">
        <v>8310</v>
      </c>
      <c r="H1352" t="str">
        <f>VLOOKUP(Table_Query_from_Meridian_v32[[#This Row],[COUNTRY_CODE_OF_ORIGIN]],Sheet2!A:C,3,FALSE)</f>
        <v xml:space="preserve">United States </v>
      </c>
    </row>
    <row r="1353" spans="1:8" x14ac:dyDescent="0.25">
      <c r="A1353" t="s">
        <v>3801</v>
      </c>
      <c r="B1353" t="s">
        <v>3802</v>
      </c>
      <c r="C1353" t="s">
        <v>3803</v>
      </c>
      <c r="D1353">
        <v>16</v>
      </c>
      <c r="E1353" t="s">
        <v>217</v>
      </c>
      <c r="F1353" t="s">
        <v>8451</v>
      </c>
      <c r="G1353" t="s">
        <v>8310</v>
      </c>
      <c r="H1353" t="str">
        <f>VLOOKUP(Table_Query_from_Meridian_v32[[#This Row],[COUNTRY_CODE_OF_ORIGIN]],Sheet2!A:C,3,FALSE)</f>
        <v xml:space="preserve">United States </v>
      </c>
    </row>
    <row r="1354" spans="1:8" x14ac:dyDescent="0.25">
      <c r="A1354" t="s">
        <v>3804</v>
      </c>
      <c r="B1354" t="s">
        <v>3805</v>
      </c>
      <c r="C1354" t="s">
        <v>3806</v>
      </c>
      <c r="D1354">
        <v>0.68</v>
      </c>
      <c r="E1354" t="s">
        <v>217</v>
      </c>
      <c r="F1354" t="s">
        <v>8451</v>
      </c>
      <c r="G1354" t="s">
        <v>8310</v>
      </c>
      <c r="H1354" t="str">
        <f>VLOOKUP(Table_Query_from_Meridian_v32[[#This Row],[COUNTRY_CODE_OF_ORIGIN]],Sheet2!A:C,3,FALSE)</f>
        <v xml:space="preserve">United States </v>
      </c>
    </row>
    <row r="1355" spans="1:8" x14ac:dyDescent="0.25">
      <c r="A1355" t="s">
        <v>3807</v>
      </c>
      <c r="B1355" t="s">
        <v>3808</v>
      </c>
      <c r="C1355" t="s">
        <v>3809</v>
      </c>
      <c r="D1355">
        <v>0.68</v>
      </c>
      <c r="E1355" t="s">
        <v>217</v>
      </c>
      <c r="F1355" t="s">
        <v>8451</v>
      </c>
      <c r="G1355" t="s">
        <v>8310</v>
      </c>
      <c r="H1355" t="str">
        <f>VLOOKUP(Table_Query_from_Meridian_v32[[#This Row],[COUNTRY_CODE_OF_ORIGIN]],Sheet2!A:C,3,FALSE)</f>
        <v xml:space="preserve">United States </v>
      </c>
    </row>
    <row r="1356" spans="1:8" x14ac:dyDescent="0.25">
      <c r="A1356" t="s">
        <v>3810</v>
      </c>
      <c r="B1356" t="s">
        <v>3811</v>
      </c>
      <c r="C1356" t="s">
        <v>3812</v>
      </c>
      <c r="D1356">
        <v>0.68</v>
      </c>
      <c r="E1356" t="s">
        <v>217</v>
      </c>
      <c r="F1356" t="s">
        <v>8451</v>
      </c>
      <c r="G1356" t="s">
        <v>8310</v>
      </c>
      <c r="H1356" t="str">
        <f>VLOOKUP(Table_Query_from_Meridian_v32[[#This Row],[COUNTRY_CODE_OF_ORIGIN]],Sheet2!A:C,3,FALSE)</f>
        <v xml:space="preserve">United States </v>
      </c>
    </row>
    <row r="1357" spans="1:8" x14ac:dyDescent="0.25">
      <c r="A1357" t="s">
        <v>3813</v>
      </c>
      <c r="B1357" t="s">
        <v>3814</v>
      </c>
      <c r="C1357" t="s">
        <v>3815</v>
      </c>
      <c r="D1357">
        <v>1.27</v>
      </c>
      <c r="E1357" t="s">
        <v>217</v>
      </c>
      <c r="F1357" t="s">
        <v>8451</v>
      </c>
      <c r="G1357" t="s">
        <v>8310</v>
      </c>
      <c r="H1357" t="str">
        <f>VLOOKUP(Table_Query_from_Meridian_v32[[#This Row],[COUNTRY_CODE_OF_ORIGIN]],Sheet2!A:C,3,FALSE)</f>
        <v xml:space="preserve">United States </v>
      </c>
    </row>
    <row r="1358" spans="1:8" x14ac:dyDescent="0.25">
      <c r="A1358" t="s">
        <v>3816</v>
      </c>
      <c r="B1358" t="s">
        <v>3817</v>
      </c>
      <c r="C1358" t="s">
        <v>3818</v>
      </c>
      <c r="D1358">
        <v>1.27</v>
      </c>
      <c r="E1358" t="s">
        <v>217</v>
      </c>
      <c r="F1358" t="s">
        <v>8451</v>
      </c>
      <c r="G1358" t="s">
        <v>8310</v>
      </c>
      <c r="H1358" t="str">
        <f>VLOOKUP(Table_Query_from_Meridian_v32[[#This Row],[COUNTRY_CODE_OF_ORIGIN]],Sheet2!A:C,3,FALSE)</f>
        <v xml:space="preserve">United States </v>
      </c>
    </row>
    <row r="1359" spans="1:8" x14ac:dyDescent="0.25">
      <c r="A1359" t="s">
        <v>3819</v>
      </c>
      <c r="B1359" t="s">
        <v>3820</v>
      </c>
      <c r="C1359" t="s">
        <v>3821</v>
      </c>
      <c r="D1359">
        <v>1.27</v>
      </c>
      <c r="E1359" t="s">
        <v>217</v>
      </c>
      <c r="F1359" t="s">
        <v>8451</v>
      </c>
      <c r="G1359" t="s">
        <v>8310</v>
      </c>
      <c r="H1359" t="str">
        <f>VLOOKUP(Table_Query_from_Meridian_v32[[#This Row],[COUNTRY_CODE_OF_ORIGIN]],Sheet2!A:C,3,FALSE)</f>
        <v xml:space="preserve">United States </v>
      </c>
    </row>
    <row r="1360" spans="1:8" x14ac:dyDescent="0.25">
      <c r="A1360" t="s">
        <v>3822</v>
      </c>
      <c r="B1360" t="s">
        <v>3823</v>
      </c>
      <c r="C1360" t="s">
        <v>3824</v>
      </c>
      <c r="D1360">
        <v>2.11</v>
      </c>
      <c r="E1360" t="s">
        <v>217</v>
      </c>
      <c r="F1360" t="s">
        <v>8451</v>
      </c>
      <c r="G1360" t="s">
        <v>8310</v>
      </c>
      <c r="H1360" t="str">
        <f>VLOOKUP(Table_Query_from_Meridian_v32[[#This Row],[COUNTRY_CODE_OF_ORIGIN]],Sheet2!A:C,3,FALSE)</f>
        <v xml:space="preserve">United States </v>
      </c>
    </row>
    <row r="1361" spans="1:8" x14ac:dyDescent="0.25">
      <c r="A1361" t="s">
        <v>3825</v>
      </c>
      <c r="B1361" t="s">
        <v>3826</v>
      </c>
      <c r="C1361" t="s">
        <v>3827</v>
      </c>
      <c r="D1361">
        <v>2.11</v>
      </c>
      <c r="E1361" t="s">
        <v>217</v>
      </c>
      <c r="F1361" t="s">
        <v>8451</v>
      </c>
      <c r="G1361" t="s">
        <v>8310</v>
      </c>
      <c r="H1361" t="str">
        <f>VLOOKUP(Table_Query_from_Meridian_v32[[#This Row],[COUNTRY_CODE_OF_ORIGIN]],Sheet2!A:C,3,FALSE)</f>
        <v xml:space="preserve">United States </v>
      </c>
    </row>
    <row r="1362" spans="1:8" x14ac:dyDescent="0.25">
      <c r="A1362" t="s">
        <v>3828</v>
      </c>
      <c r="B1362" t="s">
        <v>3829</v>
      </c>
      <c r="C1362" t="s">
        <v>3830</v>
      </c>
      <c r="D1362">
        <v>2.11</v>
      </c>
      <c r="E1362" t="s">
        <v>217</v>
      </c>
      <c r="F1362" t="s">
        <v>8451</v>
      </c>
      <c r="G1362" t="s">
        <v>8310</v>
      </c>
      <c r="H1362" t="str">
        <f>VLOOKUP(Table_Query_from_Meridian_v32[[#This Row],[COUNTRY_CODE_OF_ORIGIN]],Sheet2!A:C,3,FALSE)</f>
        <v xml:space="preserve">United States </v>
      </c>
    </row>
    <row r="1363" spans="1:8" x14ac:dyDescent="0.25">
      <c r="A1363" t="s">
        <v>3831</v>
      </c>
      <c r="B1363" t="s">
        <v>3832</v>
      </c>
      <c r="C1363" t="s">
        <v>3833</v>
      </c>
      <c r="D1363">
        <v>3.23</v>
      </c>
      <c r="E1363" t="s">
        <v>217</v>
      </c>
      <c r="F1363" t="s">
        <v>8451</v>
      </c>
      <c r="G1363" t="s">
        <v>8310</v>
      </c>
      <c r="H1363" t="str">
        <f>VLOOKUP(Table_Query_from_Meridian_v32[[#This Row],[COUNTRY_CODE_OF_ORIGIN]],Sheet2!A:C,3,FALSE)</f>
        <v xml:space="preserve">United States </v>
      </c>
    </row>
    <row r="1364" spans="1:8" x14ac:dyDescent="0.25">
      <c r="A1364" t="s">
        <v>3834</v>
      </c>
      <c r="B1364" t="s">
        <v>3835</v>
      </c>
      <c r="C1364" t="s">
        <v>3836</v>
      </c>
      <c r="D1364">
        <v>3.23</v>
      </c>
      <c r="E1364" t="s">
        <v>217</v>
      </c>
      <c r="F1364" t="s">
        <v>8451</v>
      </c>
      <c r="G1364" t="s">
        <v>8310</v>
      </c>
      <c r="H1364" t="str">
        <f>VLOOKUP(Table_Query_from_Meridian_v32[[#This Row],[COUNTRY_CODE_OF_ORIGIN]],Sheet2!A:C,3,FALSE)</f>
        <v xml:space="preserve">United States </v>
      </c>
    </row>
    <row r="1365" spans="1:8" x14ac:dyDescent="0.25">
      <c r="A1365" t="s">
        <v>3837</v>
      </c>
      <c r="B1365" t="s">
        <v>3838</v>
      </c>
      <c r="C1365" t="s">
        <v>3839</v>
      </c>
      <c r="D1365">
        <v>3.23</v>
      </c>
      <c r="E1365" t="s">
        <v>217</v>
      </c>
      <c r="F1365" t="s">
        <v>8451</v>
      </c>
      <c r="G1365" t="s">
        <v>8310</v>
      </c>
      <c r="H1365" t="str">
        <f>VLOOKUP(Table_Query_from_Meridian_v32[[#This Row],[COUNTRY_CODE_OF_ORIGIN]],Sheet2!A:C,3,FALSE)</f>
        <v xml:space="preserve">United States </v>
      </c>
    </row>
    <row r="1366" spans="1:8" x14ac:dyDescent="0.25">
      <c r="A1366" t="s">
        <v>3840</v>
      </c>
      <c r="B1366" t="s">
        <v>3841</v>
      </c>
      <c r="C1366" t="s">
        <v>3842</v>
      </c>
      <c r="D1366">
        <v>4.5</v>
      </c>
      <c r="E1366" t="s">
        <v>217</v>
      </c>
      <c r="F1366" t="s">
        <v>8451</v>
      </c>
      <c r="G1366" t="s">
        <v>8310</v>
      </c>
      <c r="H1366" t="str">
        <f>VLOOKUP(Table_Query_from_Meridian_v32[[#This Row],[COUNTRY_CODE_OF_ORIGIN]],Sheet2!A:C,3,FALSE)</f>
        <v xml:space="preserve">United States </v>
      </c>
    </row>
    <row r="1367" spans="1:8" x14ac:dyDescent="0.25">
      <c r="A1367" t="s">
        <v>3843</v>
      </c>
      <c r="B1367" t="s">
        <v>3844</v>
      </c>
      <c r="C1367" t="s">
        <v>3845</v>
      </c>
      <c r="D1367">
        <v>4.5</v>
      </c>
      <c r="E1367" t="s">
        <v>217</v>
      </c>
      <c r="F1367" t="s">
        <v>8451</v>
      </c>
      <c r="G1367" t="s">
        <v>8310</v>
      </c>
      <c r="H1367" t="str">
        <f>VLOOKUP(Table_Query_from_Meridian_v32[[#This Row],[COUNTRY_CODE_OF_ORIGIN]],Sheet2!A:C,3,FALSE)</f>
        <v xml:space="preserve">United States </v>
      </c>
    </row>
    <row r="1368" spans="1:8" x14ac:dyDescent="0.25">
      <c r="A1368" t="s">
        <v>3846</v>
      </c>
      <c r="B1368" t="s">
        <v>3847</v>
      </c>
      <c r="C1368" t="s">
        <v>3848</v>
      </c>
      <c r="D1368">
        <v>4.5</v>
      </c>
      <c r="E1368" t="s">
        <v>217</v>
      </c>
      <c r="F1368" t="s">
        <v>8451</v>
      </c>
      <c r="G1368" t="s">
        <v>8310</v>
      </c>
      <c r="H1368" t="str">
        <f>VLOOKUP(Table_Query_from_Meridian_v32[[#This Row],[COUNTRY_CODE_OF_ORIGIN]],Sheet2!A:C,3,FALSE)</f>
        <v xml:space="preserve">United States </v>
      </c>
    </row>
    <row r="1369" spans="1:8" x14ac:dyDescent="0.25">
      <c r="A1369" t="s">
        <v>3849</v>
      </c>
      <c r="B1369" t="s">
        <v>3850</v>
      </c>
      <c r="C1369" t="s">
        <v>3851</v>
      </c>
      <c r="D1369">
        <v>9.6</v>
      </c>
      <c r="E1369" t="s">
        <v>217</v>
      </c>
      <c r="F1369" t="s">
        <v>8451</v>
      </c>
      <c r="G1369" t="s">
        <v>8310</v>
      </c>
      <c r="H1369" t="str">
        <f>VLOOKUP(Table_Query_from_Meridian_v32[[#This Row],[COUNTRY_CODE_OF_ORIGIN]],Sheet2!A:C,3,FALSE)</f>
        <v xml:space="preserve">United States </v>
      </c>
    </row>
    <row r="1370" spans="1:8" x14ac:dyDescent="0.25">
      <c r="A1370" t="s">
        <v>3852</v>
      </c>
      <c r="B1370" t="s">
        <v>3853</v>
      </c>
      <c r="C1370" t="s">
        <v>3854</v>
      </c>
      <c r="D1370">
        <v>9.6</v>
      </c>
      <c r="E1370" t="s">
        <v>217</v>
      </c>
      <c r="F1370" t="s">
        <v>8451</v>
      </c>
      <c r="G1370" t="s">
        <v>8310</v>
      </c>
      <c r="H1370" t="str">
        <f>VLOOKUP(Table_Query_from_Meridian_v32[[#This Row],[COUNTRY_CODE_OF_ORIGIN]],Sheet2!A:C,3,FALSE)</f>
        <v xml:space="preserve">United States </v>
      </c>
    </row>
    <row r="1371" spans="1:8" x14ac:dyDescent="0.25">
      <c r="A1371" t="s">
        <v>3855</v>
      </c>
      <c r="B1371" t="s">
        <v>3856</v>
      </c>
      <c r="C1371" t="s">
        <v>3857</v>
      </c>
      <c r="D1371">
        <v>17.3</v>
      </c>
      <c r="E1371" t="s">
        <v>217</v>
      </c>
      <c r="F1371" t="s">
        <v>8451</v>
      </c>
      <c r="G1371" t="s">
        <v>8310</v>
      </c>
      <c r="H1371" t="str">
        <f>VLOOKUP(Table_Query_from_Meridian_v32[[#This Row],[COUNTRY_CODE_OF_ORIGIN]],Sheet2!A:C,3,FALSE)</f>
        <v xml:space="preserve">United States </v>
      </c>
    </row>
    <row r="1372" spans="1:8" x14ac:dyDescent="0.25">
      <c r="A1372" t="s">
        <v>3858</v>
      </c>
      <c r="B1372" t="s">
        <v>3859</v>
      </c>
      <c r="C1372" t="s">
        <v>3860</v>
      </c>
      <c r="D1372">
        <v>17.329999999999998</v>
      </c>
      <c r="E1372" t="s">
        <v>217</v>
      </c>
      <c r="F1372" t="s">
        <v>8451</v>
      </c>
      <c r="G1372" t="s">
        <v>8310</v>
      </c>
      <c r="H1372" t="str">
        <f>VLOOKUP(Table_Query_from_Meridian_v32[[#This Row],[COUNTRY_CODE_OF_ORIGIN]],Sheet2!A:C,3,FALSE)</f>
        <v xml:space="preserve">United States </v>
      </c>
    </row>
    <row r="1373" spans="1:8" x14ac:dyDescent="0.25">
      <c r="A1373" t="s">
        <v>3861</v>
      </c>
      <c r="B1373" t="s">
        <v>3862</v>
      </c>
      <c r="C1373" t="s">
        <v>3863</v>
      </c>
      <c r="D1373">
        <v>17.329999999999998</v>
      </c>
      <c r="E1373" t="s">
        <v>217</v>
      </c>
      <c r="F1373" t="s">
        <v>8451</v>
      </c>
      <c r="G1373" t="s">
        <v>8310</v>
      </c>
      <c r="H1373" t="str">
        <f>VLOOKUP(Table_Query_from_Meridian_v32[[#This Row],[COUNTRY_CODE_OF_ORIGIN]],Sheet2!A:C,3,FALSE)</f>
        <v xml:space="preserve">United States </v>
      </c>
    </row>
    <row r="1374" spans="1:8" x14ac:dyDescent="0.25">
      <c r="A1374" t="s">
        <v>3864</v>
      </c>
      <c r="B1374" t="s">
        <v>3865</v>
      </c>
      <c r="C1374" t="s">
        <v>5</v>
      </c>
      <c r="D1374">
        <v>0</v>
      </c>
      <c r="E1374" t="s">
        <v>217</v>
      </c>
      <c r="F1374" t="s">
        <v>8451</v>
      </c>
      <c r="G1374" t="s">
        <v>5</v>
      </c>
      <c r="H1374" t="str">
        <f>VLOOKUP(Table_Query_from_Meridian_v32[[#This Row],[COUNTRY_CODE_OF_ORIGIN]],Sheet2!A:C,3,FALSE)</f>
        <v xml:space="preserve">United States </v>
      </c>
    </row>
    <row r="1375" spans="1:8" x14ac:dyDescent="0.25">
      <c r="A1375" t="s">
        <v>3866</v>
      </c>
      <c r="B1375" t="s">
        <v>9016</v>
      </c>
      <c r="C1375" t="s">
        <v>5</v>
      </c>
      <c r="D1375">
        <v>2.7</v>
      </c>
      <c r="E1375" t="s">
        <v>217</v>
      </c>
      <c r="F1375" t="s">
        <v>8451</v>
      </c>
      <c r="G1375" t="s">
        <v>8310</v>
      </c>
      <c r="H1375" t="str">
        <f>VLOOKUP(Table_Query_from_Meridian_v32[[#This Row],[COUNTRY_CODE_OF_ORIGIN]],Sheet2!A:C,3,FALSE)</f>
        <v xml:space="preserve">United States </v>
      </c>
    </row>
    <row r="1376" spans="1:8" x14ac:dyDescent="0.25">
      <c r="A1376" t="s">
        <v>3867</v>
      </c>
      <c r="B1376" t="s">
        <v>3868</v>
      </c>
      <c r="C1376" t="s">
        <v>5</v>
      </c>
      <c r="D1376">
        <v>0</v>
      </c>
      <c r="E1376" t="s">
        <v>217</v>
      </c>
      <c r="F1376" t="s">
        <v>5</v>
      </c>
      <c r="G1376" t="s">
        <v>5</v>
      </c>
      <c r="H1376" t="str">
        <f>VLOOKUP(Table_Query_from_Meridian_v32[[#This Row],[COUNTRY_CODE_OF_ORIGIN]],Sheet2!A:C,3,FALSE)</f>
        <v xml:space="preserve">United States </v>
      </c>
    </row>
    <row r="1377" spans="1:8" x14ac:dyDescent="0.25">
      <c r="A1377" t="s">
        <v>3869</v>
      </c>
      <c r="B1377" t="s">
        <v>3870</v>
      </c>
      <c r="C1377" t="s">
        <v>3871</v>
      </c>
      <c r="D1377">
        <v>4.8</v>
      </c>
      <c r="E1377" t="s">
        <v>217</v>
      </c>
      <c r="F1377" t="s">
        <v>8451</v>
      </c>
      <c r="G1377" t="s">
        <v>8310</v>
      </c>
      <c r="H1377" t="str">
        <f>VLOOKUP(Table_Query_from_Meridian_v32[[#This Row],[COUNTRY_CODE_OF_ORIGIN]],Sheet2!A:C,3,FALSE)</f>
        <v xml:space="preserve">United States </v>
      </c>
    </row>
    <row r="1378" spans="1:8" x14ac:dyDescent="0.25">
      <c r="A1378" t="s">
        <v>3872</v>
      </c>
      <c r="B1378" t="s">
        <v>3873</v>
      </c>
      <c r="C1378" t="s">
        <v>3874</v>
      </c>
      <c r="D1378">
        <v>6.12</v>
      </c>
      <c r="E1378" t="s">
        <v>217</v>
      </c>
      <c r="F1378" t="s">
        <v>8451</v>
      </c>
      <c r="G1378" t="s">
        <v>8310</v>
      </c>
      <c r="H1378" t="str">
        <f>VLOOKUP(Table_Query_from_Meridian_v32[[#This Row],[COUNTRY_CODE_OF_ORIGIN]],Sheet2!A:C,3,FALSE)</f>
        <v xml:space="preserve">United States </v>
      </c>
    </row>
    <row r="1379" spans="1:8" x14ac:dyDescent="0.25">
      <c r="A1379" t="s">
        <v>3875</v>
      </c>
      <c r="B1379" t="s">
        <v>3876</v>
      </c>
      <c r="C1379" t="s">
        <v>29</v>
      </c>
      <c r="D1379">
        <v>2.7</v>
      </c>
      <c r="E1379" t="s">
        <v>217</v>
      </c>
      <c r="F1379" t="s">
        <v>8452</v>
      </c>
      <c r="G1379" t="s">
        <v>8310</v>
      </c>
      <c r="H1379" t="str">
        <f>VLOOKUP(Table_Query_from_Meridian_v32[[#This Row],[COUNTRY_CODE_OF_ORIGIN]],Sheet2!A:C,3,FALSE)</f>
        <v xml:space="preserve">United States </v>
      </c>
    </row>
    <row r="1380" spans="1:8" x14ac:dyDescent="0.25">
      <c r="A1380" t="s">
        <v>3877</v>
      </c>
      <c r="B1380" t="s">
        <v>3878</v>
      </c>
      <c r="C1380" t="s">
        <v>3879</v>
      </c>
      <c r="D1380">
        <v>2.6</v>
      </c>
      <c r="E1380" t="s">
        <v>217</v>
      </c>
      <c r="F1380" t="s">
        <v>8452</v>
      </c>
      <c r="G1380" t="s">
        <v>8310</v>
      </c>
      <c r="H1380" t="str">
        <f>VLOOKUP(Table_Query_from_Meridian_v32[[#This Row],[COUNTRY_CODE_OF_ORIGIN]],Sheet2!A:C,3,FALSE)</f>
        <v xml:space="preserve">United States </v>
      </c>
    </row>
    <row r="1381" spans="1:8" x14ac:dyDescent="0.25">
      <c r="A1381" t="s">
        <v>3880</v>
      </c>
      <c r="B1381" t="s">
        <v>3881</v>
      </c>
      <c r="C1381" t="s">
        <v>3882</v>
      </c>
      <c r="D1381">
        <v>0.33</v>
      </c>
      <c r="E1381" t="s">
        <v>217</v>
      </c>
      <c r="F1381" t="s">
        <v>8348</v>
      </c>
      <c r="G1381" t="s">
        <v>8310</v>
      </c>
      <c r="H1381" t="str">
        <f>VLOOKUP(Table_Query_from_Meridian_v32[[#This Row],[COUNTRY_CODE_OF_ORIGIN]],Sheet2!A:C,3,FALSE)</f>
        <v xml:space="preserve">United States </v>
      </c>
    </row>
    <row r="1382" spans="1:8" x14ac:dyDescent="0.25">
      <c r="A1382" t="s">
        <v>3883</v>
      </c>
      <c r="B1382" t="s">
        <v>3884</v>
      </c>
      <c r="C1382" t="s">
        <v>5</v>
      </c>
      <c r="D1382">
        <v>0.01</v>
      </c>
      <c r="E1382" t="s">
        <v>217</v>
      </c>
      <c r="F1382" t="s">
        <v>8453</v>
      </c>
      <c r="G1382" t="s">
        <v>8310</v>
      </c>
      <c r="H1382" t="str">
        <f>VLOOKUP(Table_Query_from_Meridian_v32[[#This Row],[COUNTRY_CODE_OF_ORIGIN]],Sheet2!A:C,3,FALSE)</f>
        <v xml:space="preserve">United States </v>
      </c>
    </row>
    <row r="1383" spans="1:8" x14ac:dyDescent="0.25">
      <c r="A1383" t="s">
        <v>3885</v>
      </c>
      <c r="B1383" t="s">
        <v>3886</v>
      </c>
      <c r="C1383" t="s">
        <v>3887</v>
      </c>
      <c r="D1383">
        <v>0.01</v>
      </c>
      <c r="E1383" t="s">
        <v>217</v>
      </c>
      <c r="F1383" t="s">
        <v>8453</v>
      </c>
      <c r="G1383" t="s">
        <v>8310</v>
      </c>
      <c r="H1383" t="str">
        <f>VLOOKUP(Table_Query_from_Meridian_v32[[#This Row],[COUNTRY_CODE_OF_ORIGIN]],Sheet2!A:C,3,FALSE)</f>
        <v xml:space="preserve">United States </v>
      </c>
    </row>
    <row r="1384" spans="1:8" x14ac:dyDescent="0.25">
      <c r="A1384" t="s">
        <v>3888</v>
      </c>
      <c r="B1384" t="s">
        <v>3889</v>
      </c>
      <c r="C1384" t="s">
        <v>3890</v>
      </c>
      <c r="D1384">
        <v>1.6</v>
      </c>
      <c r="E1384" t="s">
        <v>13</v>
      </c>
      <c r="F1384" t="s">
        <v>8451</v>
      </c>
      <c r="G1384" t="s">
        <v>8310</v>
      </c>
      <c r="H1384" t="str">
        <f>VLOOKUP(Table_Query_from_Meridian_v32[[#This Row],[COUNTRY_CODE_OF_ORIGIN]],Sheet2!A:C,3,FALSE)</f>
        <v xml:space="preserve">China </v>
      </c>
    </row>
    <row r="1385" spans="1:8" x14ac:dyDescent="0.25">
      <c r="A1385" t="s">
        <v>3891</v>
      </c>
      <c r="B1385" t="s">
        <v>3892</v>
      </c>
      <c r="C1385" t="s">
        <v>3893</v>
      </c>
      <c r="D1385">
        <v>1.7</v>
      </c>
      <c r="E1385" t="s">
        <v>13</v>
      </c>
      <c r="F1385" t="s">
        <v>8451</v>
      </c>
      <c r="G1385" t="s">
        <v>8310</v>
      </c>
      <c r="H1385" t="str">
        <f>VLOOKUP(Table_Query_from_Meridian_v32[[#This Row],[COUNTRY_CODE_OF_ORIGIN]],Sheet2!A:C,3,FALSE)</f>
        <v xml:space="preserve">China </v>
      </c>
    </row>
    <row r="1386" spans="1:8" x14ac:dyDescent="0.25">
      <c r="A1386" t="s">
        <v>3894</v>
      </c>
      <c r="B1386" t="s">
        <v>3895</v>
      </c>
      <c r="C1386" t="s">
        <v>3896</v>
      </c>
      <c r="D1386">
        <v>2.12</v>
      </c>
      <c r="E1386" t="s">
        <v>13</v>
      </c>
      <c r="F1386" t="s">
        <v>8451</v>
      </c>
      <c r="G1386" t="s">
        <v>8310</v>
      </c>
      <c r="H1386" t="str">
        <f>VLOOKUP(Table_Query_from_Meridian_v32[[#This Row],[COUNTRY_CODE_OF_ORIGIN]],Sheet2!A:C,3,FALSE)</f>
        <v xml:space="preserve">China </v>
      </c>
    </row>
    <row r="1387" spans="1:8" x14ac:dyDescent="0.25">
      <c r="A1387" t="s">
        <v>3897</v>
      </c>
      <c r="B1387" t="s">
        <v>3898</v>
      </c>
      <c r="C1387" t="s">
        <v>3899</v>
      </c>
      <c r="D1387">
        <v>2.92</v>
      </c>
      <c r="E1387" t="s">
        <v>13</v>
      </c>
      <c r="F1387" t="s">
        <v>8451</v>
      </c>
      <c r="G1387" t="s">
        <v>8310</v>
      </c>
      <c r="H1387" t="str">
        <f>VLOOKUP(Table_Query_from_Meridian_v32[[#This Row],[COUNTRY_CODE_OF_ORIGIN]],Sheet2!A:C,3,FALSE)</f>
        <v xml:space="preserve">China </v>
      </c>
    </row>
    <row r="1388" spans="1:8" x14ac:dyDescent="0.25">
      <c r="A1388" t="s">
        <v>3900</v>
      </c>
      <c r="B1388" t="s">
        <v>3901</v>
      </c>
      <c r="C1388" t="s">
        <v>3902</v>
      </c>
      <c r="D1388">
        <v>3.1</v>
      </c>
      <c r="E1388" t="s">
        <v>13</v>
      </c>
      <c r="F1388" t="s">
        <v>8451</v>
      </c>
      <c r="G1388" t="s">
        <v>8310</v>
      </c>
      <c r="H1388" t="str">
        <f>VLOOKUP(Table_Query_from_Meridian_v32[[#This Row],[COUNTRY_CODE_OF_ORIGIN]],Sheet2!A:C,3,FALSE)</f>
        <v xml:space="preserve">China </v>
      </c>
    </row>
    <row r="1389" spans="1:8" x14ac:dyDescent="0.25">
      <c r="A1389" t="s">
        <v>3903</v>
      </c>
      <c r="B1389" t="s">
        <v>3904</v>
      </c>
      <c r="C1389" t="s">
        <v>3905</v>
      </c>
      <c r="D1389">
        <v>0.64</v>
      </c>
      <c r="E1389" t="s">
        <v>13</v>
      </c>
      <c r="F1389" t="s">
        <v>8451</v>
      </c>
      <c r="G1389" t="s">
        <v>8310</v>
      </c>
      <c r="H1389" t="str">
        <f>VLOOKUP(Table_Query_from_Meridian_v32[[#This Row],[COUNTRY_CODE_OF_ORIGIN]],Sheet2!A:C,3,FALSE)</f>
        <v xml:space="preserve">China </v>
      </c>
    </row>
    <row r="1390" spans="1:8" x14ac:dyDescent="0.25">
      <c r="A1390" t="s">
        <v>3906</v>
      </c>
      <c r="B1390" t="s">
        <v>3907</v>
      </c>
      <c r="C1390" t="s">
        <v>3908</v>
      </c>
      <c r="D1390">
        <v>0.64</v>
      </c>
      <c r="E1390" t="s">
        <v>13</v>
      </c>
      <c r="F1390" t="s">
        <v>8451</v>
      </c>
      <c r="G1390" t="s">
        <v>8310</v>
      </c>
      <c r="H1390" t="str">
        <f>VLOOKUP(Table_Query_from_Meridian_v32[[#This Row],[COUNTRY_CODE_OF_ORIGIN]],Sheet2!A:C,3,FALSE)</f>
        <v xml:space="preserve">China </v>
      </c>
    </row>
    <row r="1391" spans="1:8" x14ac:dyDescent="0.25">
      <c r="A1391" t="s">
        <v>3909</v>
      </c>
      <c r="B1391" t="s">
        <v>3910</v>
      </c>
      <c r="C1391" t="s">
        <v>3911</v>
      </c>
      <c r="D1391">
        <v>1.1399999999999999</v>
      </c>
      <c r="E1391" t="s">
        <v>13</v>
      </c>
      <c r="F1391" t="s">
        <v>8451</v>
      </c>
      <c r="G1391" t="s">
        <v>8310</v>
      </c>
      <c r="H1391" t="str">
        <f>VLOOKUP(Table_Query_from_Meridian_v32[[#This Row],[COUNTRY_CODE_OF_ORIGIN]],Sheet2!A:C,3,FALSE)</f>
        <v xml:space="preserve">China </v>
      </c>
    </row>
    <row r="1392" spans="1:8" x14ac:dyDescent="0.25">
      <c r="A1392" t="s">
        <v>3912</v>
      </c>
      <c r="B1392" t="s">
        <v>3913</v>
      </c>
      <c r="C1392" t="s">
        <v>3914</v>
      </c>
      <c r="D1392">
        <v>1.1399999999999999</v>
      </c>
      <c r="E1392" t="s">
        <v>13</v>
      </c>
      <c r="F1392" t="s">
        <v>8451</v>
      </c>
      <c r="G1392" t="s">
        <v>8310</v>
      </c>
      <c r="H1392" t="str">
        <f>VLOOKUP(Table_Query_from_Meridian_v32[[#This Row],[COUNTRY_CODE_OF_ORIGIN]],Sheet2!A:C,3,FALSE)</f>
        <v xml:space="preserve">China </v>
      </c>
    </row>
    <row r="1393" spans="1:8" x14ac:dyDescent="0.25">
      <c r="A1393" t="s">
        <v>3915</v>
      </c>
      <c r="B1393" t="s">
        <v>3916</v>
      </c>
      <c r="C1393" t="s">
        <v>3917</v>
      </c>
      <c r="D1393">
        <v>2.14</v>
      </c>
      <c r="E1393" t="s">
        <v>13</v>
      </c>
      <c r="F1393" t="s">
        <v>8451</v>
      </c>
      <c r="G1393" t="s">
        <v>8310</v>
      </c>
      <c r="H1393" t="str">
        <f>VLOOKUP(Table_Query_from_Meridian_v32[[#This Row],[COUNTRY_CODE_OF_ORIGIN]],Sheet2!A:C,3,FALSE)</f>
        <v xml:space="preserve">China </v>
      </c>
    </row>
    <row r="1394" spans="1:8" x14ac:dyDescent="0.25">
      <c r="A1394" t="s">
        <v>3918</v>
      </c>
      <c r="B1394" t="s">
        <v>3919</v>
      </c>
      <c r="C1394" t="s">
        <v>3920</v>
      </c>
      <c r="D1394">
        <v>2.14</v>
      </c>
      <c r="E1394" t="s">
        <v>13</v>
      </c>
      <c r="F1394" t="s">
        <v>8451</v>
      </c>
      <c r="G1394" t="s">
        <v>8310</v>
      </c>
      <c r="H1394" t="str">
        <f>VLOOKUP(Table_Query_from_Meridian_v32[[#This Row],[COUNTRY_CODE_OF_ORIGIN]],Sheet2!A:C,3,FALSE)</f>
        <v xml:space="preserve">China </v>
      </c>
    </row>
    <row r="1395" spans="1:8" x14ac:dyDescent="0.25">
      <c r="A1395" t="s">
        <v>3921</v>
      </c>
      <c r="B1395" t="s">
        <v>3922</v>
      </c>
      <c r="C1395" t="s">
        <v>3923</v>
      </c>
      <c r="D1395">
        <v>3.14</v>
      </c>
      <c r="E1395" t="s">
        <v>13</v>
      </c>
      <c r="F1395" t="s">
        <v>8451</v>
      </c>
      <c r="G1395" t="s">
        <v>8310</v>
      </c>
      <c r="H1395" t="str">
        <f>VLOOKUP(Table_Query_from_Meridian_v32[[#This Row],[COUNTRY_CODE_OF_ORIGIN]],Sheet2!A:C,3,FALSE)</f>
        <v xml:space="preserve">China </v>
      </c>
    </row>
    <row r="1396" spans="1:8" x14ac:dyDescent="0.25">
      <c r="A1396" t="s">
        <v>3924</v>
      </c>
      <c r="B1396" t="s">
        <v>3925</v>
      </c>
      <c r="C1396" t="s">
        <v>3926</v>
      </c>
      <c r="D1396">
        <v>3.14</v>
      </c>
      <c r="E1396" t="s">
        <v>13</v>
      </c>
      <c r="F1396" t="s">
        <v>8451</v>
      </c>
      <c r="G1396" t="s">
        <v>8310</v>
      </c>
      <c r="H1396" t="str">
        <f>VLOOKUP(Table_Query_from_Meridian_v32[[#This Row],[COUNTRY_CODE_OF_ORIGIN]],Sheet2!A:C,3,FALSE)</f>
        <v xml:space="preserve">China </v>
      </c>
    </row>
    <row r="1397" spans="1:8" x14ac:dyDescent="0.25">
      <c r="A1397" t="s">
        <v>3927</v>
      </c>
      <c r="B1397" t="s">
        <v>3928</v>
      </c>
      <c r="C1397" t="s">
        <v>3929</v>
      </c>
      <c r="D1397">
        <v>4.5999999999999996</v>
      </c>
      <c r="E1397" t="s">
        <v>13</v>
      </c>
      <c r="F1397" t="s">
        <v>8451</v>
      </c>
      <c r="G1397" t="s">
        <v>8310</v>
      </c>
      <c r="H1397" t="str">
        <f>VLOOKUP(Table_Query_from_Meridian_v32[[#This Row],[COUNTRY_CODE_OF_ORIGIN]],Sheet2!A:C,3,FALSE)</f>
        <v xml:space="preserve">China </v>
      </c>
    </row>
    <row r="1398" spans="1:8" x14ac:dyDescent="0.25">
      <c r="A1398" t="s">
        <v>3930</v>
      </c>
      <c r="B1398" t="s">
        <v>3931</v>
      </c>
      <c r="C1398" t="s">
        <v>3932</v>
      </c>
      <c r="D1398">
        <v>4.5999999999999996</v>
      </c>
      <c r="E1398" t="s">
        <v>13</v>
      </c>
      <c r="F1398" t="s">
        <v>8451</v>
      </c>
      <c r="G1398" t="s">
        <v>8310</v>
      </c>
      <c r="H1398" t="str">
        <f>VLOOKUP(Table_Query_from_Meridian_v32[[#This Row],[COUNTRY_CODE_OF_ORIGIN]],Sheet2!A:C,3,FALSE)</f>
        <v xml:space="preserve">China </v>
      </c>
    </row>
    <row r="1399" spans="1:8" x14ac:dyDescent="0.25">
      <c r="A1399" t="s">
        <v>3933</v>
      </c>
      <c r="B1399" t="s">
        <v>3934</v>
      </c>
      <c r="C1399" t="s">
        <v>3935</v>
      </c>
      <c r="D1399">
        <v>0.5</v>
      </c>
      <c r="E1399" t="s">
        <v>13</v>
      </c>
      <c r="F1399" t="s">
        <v>8451</v>
      </c>
      <c r="G1399" t="s">
        <v>8310</v>
      </c>
      <c r="H1399" t="str">
        <f>VLOOKUP(Table_Query_from_Meridian_v32[[#This Row],[COUNTRY_CODE_OF_ORIGIN]],Sheet2!A:C,3,FALSE)</f>
        <v xml:space="preserve">China </v>
      </c>
    </row>
    <row r="1400" spans="1:8" x14ac:dyDescent="0.25">
      <c r="A1400" t="s">
        <v>3936</v>
      </c>
      <c r="B1400" t="s">
        <v>3937</v>
      </c>
      <c r="C1400" t="s">
        <v>3938</v>
      </c>
      <c r="D1400">
        <v>0.85</v>
      </c>
      <c r="E1400" t="s">
        <v>13</v>
      </c>
      <c r="F1400" t="s">
        <v>8451</v>
      </c>
      <c r="G1400" t="s">
        <v>8310</v>
      </c>
      <c r="H1400" t="str">
        <f>VLOOKUP(Table_Query_from_Meridian_v32[[#This Row],[COUNTRY_CODE_OF_ORIGIN]],Sheet2!A:C,3,FALSE)</f>
        <v xml:space="preserve">China </v>
      </c>
    </row>
    <row r="1401" spans="1:8" x14ac:dyDescent="0.25">
      <c r="A1401" t="s">
        <v>3939</v>
      </c>
      <c r="B1401" t="s">
        <v>3940</v>
      </c>
      <c r="C1401" t="s">
        <v>3941</v>
      </c>
      <c r="D1401">
        <v>0.95</v>
      </c>
      <c r="E1401" t="s">
        <v>13</v>
      </c>
      <c r="F1401" t="s">
        <v>8451</v>
      </c>
      <c r="G1401" t="s">
        <v>8310</v>
      </c>
      <c r="H1401" t="str">
        <f>VLOOKUP(Table_Query_from_Meridian_v32[[#This Row],[COUNTRY_CODE_OF_ORIGIN]],Sheet2!A:C,3,FALSE)</f>
        <v xml:space="preserve">China </v>
      </c>
    </row>
    <row r="1402" spans="1:8" x14ac:dyDescent="0.25">
      <c r="A1402" t="s">
        <v>3942</v>
      </c>
      <c r="B1402" t="s">
        <v>3943</v>
      </c>
      <c r="C1402" t="s">
        <v>3944</v>
      </c>
      <c r="D1402">
        <v>1.8</v>
      </c>
      <c r="E1402" t="s">
        <v>13</v>
      </c>
      <c r="F1402" t="s">
        <v>8451</v>
      </c>
      <c r="G1402" t="s">
        <v>8310</v>
      </c>
      <c r="H1402" t="str">
        <f>VLOOKUP(Table_Query_from_Meridian_v32[[#This Row],[COUNTRY_CODE_OF_ORIGIN]],Sheet2!A:C,3,FALSE)</f>
        <v xml:space="preserve">China </v>
      </c>
    </row>
    <row r="1403" spans="1:8" x14ac:dyDescent="0.25">
      <c r="A1403" t="s">
        <v>3945</v>
      </c>
      <c r="B1403" t="s">
        <v>9017</v>
      </c>
      <c r="C1403" t="s">
        <v>3946</v>
      </c>
      <c r="D1403">
        <v>0.12</v>
      </c>
      <c r="E1403" t="s">
        <v>13</v>
      </c>
      <c r="F1403" t="s">
        <v>8348</v>
      </c>
      <c r="G1403" t="s">
        <v>8306</v>
      </c>
      <c r="H1403" t="str">
        <f>VLOOKUP(Table_Query_from_Meridian_v32[[#This Row],[COUNTRY_CODE_OF_ORIGIN]],Sheet2!A:C,3,FALSE)</f>
        <v xml:space="preserve">China </v>
      </c>
    </row>
    <row r="1404" spans="1:8" x14ac:dyDescent="0.25">
      <c r="A1404" t="s">
        <v>3947</v>
      </c>
      <c r="B1404" t="s">
        <v>3948</v>
      </c>
      <c r="C1404" t="s">
        <v>29</v>
      </c>
      <c r="D1404">
        <v>0.53</v>
      </c>
      <c r="E1404" t="s">
        <v>21</v>
      </c>
      <c r="F1404" t="s">
        <v>8454</v>
      </c>
      <c r="G1404" t="s">
        <v>5</v>
      </c>
      <c r="H1404" t="str">
        <f>VLOOKUP(Table_Query_from_Meridian_v32[[#This Row],[COUNTRY_CODE_OF_ORIGIN]],Sheet2!A:C,3,FALSE)</f>
        <v xml:space="preserve">Germany </v>
      </c>
    </row>
    <row r="1405" spans="1:8" x14ac:dyDescent="0.25">
      <c r="A1405" t="s">
        <v>3949</v>
      </c>
      <c r="B1405" t="s">
        <v>3950</v>
      </c>
      <c r="C1405" t="s">
        <v>29</v>
      </c>
      <c r="D1405">
        <v>0.7</v>
      </c>
      <c r="E1405" t="s">
        <v>21</v>
      </c>
      <c r="F1405" t="s">
        <v>8454</v>
      </c>
      <c r="G1405" t="s">
        <v>5</v>
      </c>
      <c r="H1405" t="str">
        <f>VLOOKUP(Table_Query_from_Meridian_v32[[#This Row],[COUNTRY_CODE_OF_ORIGIN]],Sheet2!A:C,3,FALSE)</f>
        <v xml:space="preserve">Germany </v>
      </c>
    </row>
    <row r="1406" spans="1:8" x14ac:dyDescent="0.25">
      <c r="A1406" t="s">
        <v>3951</v>
      </c>
      <c r="B1406" t="s">
        <v>3952</v>
      </c>
      <c r="C1406" t="s">
        <v>29</v>
      </c>
      <c r="D1406">
        <v>0.96</v>
      </c>
      <c r="E1406" t="s">
        <v>21</v>
      </c>
      <c r="F1406" t="s">
        <v>8454</v>
      </c>
      <c r="G1406" t="s">
        <v>5</v>
      </c>
      <c r="H1406" t="str">
        <f>VLOOKUP(Table_Query_from_Meridian_v32[[#This Row],[COUNTRY_CODE_OF_ORIGIN]],Sheet2!A:C,3,FALSE)</f>
        <v xml:space="preserve">Germany </v>
      </c>
    </row>
    <row r="1407" spans="1:8" x14ac:dyDescent="0.25">
      <c r="A1407" t="s">
        <v>3953</v>
      </c>
      <c r="B1407" t="s">
        <v>3954</v>
      </c>
      <c r="C1407" t="s">
        <v>5</v>
      </c>
      <c r="D1407">
        <v>0.21</v>
      </c>
      <c r="E1407" t="s">
        <v>589</v>
      </c>
      <c r="F1407" t="s">
        <v>8339</v>
      </c>
      <c r="G1407" t="s">
        <v>8340</v>
      </c>
      <c r="H1407" t="str">
        <f>VLOOKUP(Table_Query_from_Meridian_v32[[#This Row],[COUNTRY_CODE_OF_ORIGIN]],Sheet2!A:C,3,FALSE)</f>
        <v xml:space="preserve">France </v>
      </c>
    </row>
    <row r="1408" spans="1:8" x14ac:dyDescent="0.25">
      <c r="A1408" t="s">
        <v>3955</v>
      </c>
      <c r="B1408" t="s">
        <v>3956</v>
      </c>
      <c r="C1408" t="s">
        <v>5</v>
      </c>
      <c r="D1408">
        <v>0.21</v>
      </c>
      <c r="E1408" t="s">
        <v>589</v>
      </c>
      <c r="F1408" t="s">
        <v>8339</v>
      </c>
      <c r="G1408" t="s">
        <v>8340</v>
      </c>
      <c r="H1408" t="str">
        <f>VLOOKUP(Table_Query_from_Meridian_v32[[#This Row],[COUNTRY_CODE_OF_ORIGIN]],Sheet2!A:C,3,FALSE)</f>
        <v xml:space="preserve">France </v>
      </c>
    </row>
    <row r="1409" spans="1:8" x14ac:dyDescent="0.25">
      <c r="A1409" t="s">
        <v>3957</v>
      </c>
      <c r="B1409" t="s">
        <v>3958</v>
      </c>
      <c r="C1409" t="s">
        <v>5</v>
      </c>
      <c r="D1409">
        <v>0.21</v>
      </c>
      <c r="E1409" t="s">
        <v>589</v>
      </c>
      <c r="F1409" t="s">
        <v>8339</v>
      </c>
      <c r="G1409" t="s">
        <v>8340</v>
      </c>
      <c r="H1409" t="str">
        <f>VLOOKUP(Table_Query_from_Meridian_v32[[#This Row],[COUNTRY_CODE_OF_ORIGIN]],Sheet2!A:C,3,FALSE)</f>
        <v xml:space="preserve">France </v>
      </c>
    </row>
    <row r="1410" spans="1:8" x14ac:dyDescent="0.25">
      <c r="A1410" t="s">
        <v>3959</v>
      </c>
      <c r="B1410" t="s">
        <v>3960</v>
      </c>
      <c r="C1410" t="s">
        <v>5</v>
      </c>
      <c r="D1410">
        <v>0.21</v>
      </c>
      <c r="E1410" t="s">
        <v>589</v>
      </c>
      <c r="F1410" t="s">
        <v>8339</v>
      </c>
      <c r="G1410" t="s">
        <v>8340</v>
      </c>
      <c r="H1410" t="str">
        <f>VLOOKUP(Table_Query_from_Meridian_v32[[#This Row],[COUNTRY_CODE_OF_ORIGIN]],Sheet2!A:C,3,FALSE)</f>
        <v xml:space="preserve">France </v>
      </c>
    </row>
    <row r="1411" spans="1:8" x14ac:dyDescent="0.25">
      <c r="A1411" t="s">
        <v>3961</v>
      </c>
      <c r="B1411" t="s">
        <v>3962</v>
      </c>
      <c r="C1411" t="s">
        <v>5</v>
      </c>
      <c r="D1411">
        <v>0.23</v>
      </c>
      <c r="E1411" t="s">
        <v>589</v>
      </c>
      <c r="F1411" t="s">
        <v>8339</v>
      </c>
      <c r="G1411" t="s">
        <v>8340</v>
      </c>
      <c r="H1411" t="str">
        <f>VLOOKUP(Table_Query_from_Meridian_v32[[#This Row],[COUNTRY_CODE_OF_ORIGIN]],Sheet2!A:C,3,FALSE)</f>
        <v xml:space="preserve">France </v>
      </c>
    </row>
    <row r="1412" spans="1:8" x14ac:dyDescent="0.25">
      <c r="A1412" t="s">
        <v>3963</v>
      </c>
      <c r="B1412" t="s">
        <v>3964</v>
      </c>
      <c r="C1412" t="s">
        <v>5</v>
      </c>
      <c r="D1412">
        <v>0.23</v>
      </c>
      <c r="E1412" t="s">
        <v>589</v>
      </c>
      <c r="F1412" t="s">
        <v>8339</v>
      </c>
      <c r="G1412" t="s">
        <v>8340</v>
      </c>
      <c r="H1412" t="str">
        <f>VLOOKUP(Table_Query_from_Meridian_v32[[#This Row],[COUNTRY_CODE_OF_ORIGIN]],Sheet2!A:C,3,FALSE)</f>
        <v xml:space="preserve">France </v>
      </c>
    </row>
    <row r="1413" spans="1:8" x14ac:dyDescent="0.25">
      <c r="A1413" t="s">
        <v>3965</v>
      </c>
      <c r="B1413" t="s">
        <v>3966</v>
      </c>
      <c r="C1413" t="s">
        <v>5</v>
      </c>
      <c r="D1413">
        <v>0.23</v>
      </c>
      <c r="E1413" t="s">
        <v>589</v>
      </c>
      <c r="F1413" t="s">
        <v>8339</v>
      </c>
      <c r="G1413" t="s">
        <v>8340</v>
      </c>
      <c r="H1413" t="str">
        <f>VLOOKUP(Table_Query_from_Meridian_v32[[#This Row],[COUNTRY_CODE_OF_ORIGIN]],Sheet2!A:C,3,FALSE)</f>
        <v xml:space="preserve">France </v>
      </c>
    </row>
    <row r="1414" spans="1:8" x14ac:dyDescent="0.25">
      <c r="A1414" t="s">
        <v>3967</v>
      </c>
      <c r="B1414" t="s">
        <v>3968</v>
      </c>
      <c r="C1414" t="s">
        <v>5</v>
      </c>
      <c r="D1414">
        <v>0.23</v>
      </c>
      <c r="E1414" t="s">
        <v>589</v>
      </c>
      <c r="F1414" t="s">
        <v>8339</v>
      </c>
      <c r="G1414" t="s">
        <v>8340</v>
      </c>
      <c r="H1414" t="str">
        <f>VLOOKUP(Table_Query_from_Meridian_v32[[#This Row],[COUNTRY_CODE_OF_ORIGIN]],Sheet2!A:C,3,FALSE)</f>
        <v xml:space="preserve">France </v>
      </c>
    </row>
    <row r="1415" spans="1:8" x14ac:dyDescent="0.25">
      <c r="A1415" t="s">
        <v>3969</v>
      </c>
      <c r="B1415" t="s">
        <v>3970</v>
      </c>
      <c r="C1415" t="s">
        <v>5</v>
      </c>
      <c r="D1415">
        <v>0.28000000000000003</v>
      </c>
      <c r="E1415" t="s">
        <v>589</v>
      </c>
      <c r="F1415" t="s">
        <v>8339</v>
      </c>
      <c r="G1415" t="s">
        <v>8340</v>
      </c>
      <c r="H1415" t="str">
        <f>VLOOKUP(Table_Query_from_Meridian_v32[[#This Row],[COUNTRY_CODE_OF_ORIGIN]],Sheet2!A:C,3,FALSE)</f>
        <v xml:space="preserve">France </v>
      </c>
    </row>
    <row r="1416" spans="1:8" x14ac:dyDescent="0.25">
      <c r="A1416" t="s">
        <v>3971</v>
      </c>
      <c r="B1416" t="s">
        <v>3972</v>
      </c>
      <c r="C1416" t="s">
        <v>5</v>
      </c>
      <c r="D1416">
        <v>0.28000000000000003</v>
      </c>
      <c r="E1416" t="s">
        <v>589</v>
      </c>
      <c r="F1416" t="s">
        <v>8339</v>
      </c>
      <c r="G1416" t="s">
        <v>8340</v>
      </c>
      <c r="H1416" t="str">
        <f>VLOOKUP(Table_Query_from_Meridian_v32[[#This Row],[COUNTRY_CODE_OF_ORIGIN]],Sheet2!A:C,3,FALSE)</f>
        <v xml:space="preserve">France </v>
      </c>
    </row>
    <row r="1417" spans="1:8" x14ac:dyDescent="0.25">
      <c r="A1417" t="s">
        <v>3973</v>
      </c>
      <c r="B1417" t="s">
        <v>3974</v>
      </c>
      <c r="C1417" t="s">
        <v>5</v>
      </c>
      <c r="D1417">
        <v>0.28000000000000003</v>
      </c>
      <c r="E1417" t="s">
        <v>589</v>
      </c>
      <c r="F1417" t="s">
        <v>8339</v>
      </c>
      <c r="G1417" t="s">
        <v>8340</v>
      </c>
      <c r="H1417" t="str">
        <f>VLOOKUP(Table_Query_from_Meridian_v32[[#This Row],[COUNTRY_CODE_OF_ORIGIN]],Sheet2!A:C,3,FALSE)</f>
        <v xml:space="preserve">France </v>
      </c>
    </row>
    <row r="1418" spans="1:8" x14ac:dyDescent="0.25">
      <c r="A1418" t="s">
        <v>3975</v>
      </c>
      <c r="B1418" t="s">
        <v>3976</v>
      </c>
      <c r="C1418" t="s">
        <v>5</v>
      </c>
      <c r="D1418">
        <v>0.28000000000000003</v>
      </c>
      <c r="E1418" t="s">
        <v>589</v>
      </c>
      <c r="F1418" t="s">
        <v>8339</v>
      </c>
      <c r="G1418" t="s">
        <v>8340</v>
      </c>
      <c r="H1418" t="str">
        <f>VLOOKUP(Table_Query_from_Meridian_v32[[#This Row],[COUNTRY_CODE_OF_ORIGIN]],Sheet2!A:C,3,FALSE)</f>
        <v xml:space="preserve">France </v>
      </c>
    </row>
    <row r="1419" spans="1:8" x14ac:dyDescent="0.25">
      <c r="A1419" t="s">
        <v>3977</v>
      </c>
      <c r="B1419" t="s">
        <v>3978</v>
      </c>
      <c r="C1419" t="s">
        <v>5</v>
      </c>
      <c r="D1419">
        <v>0.33</v>
      </c>
      <c r="E1419" t="s">
        <v>589</v>
      </c>
      <c r="F1419" t="s">
        <v>8339</v>
      </c>
      <c r="G1419" t="s">
        <v>8340</v>
      </c>
      <c r="H1419" t="str">
        <f>VLOOKUP(Table_Query_from_Meridian_v32[[#This Row],[COUNTRY_CODE_OF_ORIGIN]],Sheet2!A:C,3,FALSE)</f>
        <v xml:space="preserve">France </v>
      </c>
    </row>
    <row r="1420" spans="1:8" x14ac:dyDescent="0.25">
      <c r="A1420" t="s">
        <v>3979</v>
      </c>
      <c r="B1420" t="s">
        <v>3980</v>
      </c>
      <c r="C1420" t="s">
        <v>5</v>
      </c>
      <c r="D1420">
        <v>0.33</v>
      </c>
      <c r="E1420" t="s">
        <v>589</v>
      </c>
      <c r="F1420" t="s">
        <v>8339</v>
      </c>
      <c r="G1420" t="s">
        <v>8340</v>
      </c>
      <c r="H1420" t="str">
        <f>VLOOKUP(Table_Query_from_Meridian_v32[[#This Row],[COUNTRY_CODE_OF_ORIGIN]],Sheet2!A:C,3,FALSE)</f>
        <v xml:space="preserve">France </v>
      </c>
    </row>
    <row r="1421" spans="1:8" x14ac:dyDescent="0.25">
      <c r="A1421" t="s">
        <v>3981</v>
      </c>
      <c r="B1421" t="s">
        <v>3982</v>
      </c>
      <c r="C1421" t="s">
        <v>5</v>
      </c>
      <c r="D1421">
        <v>0.33</v>
      </c>
      <c r="E1421" t="s">
        <v>589</v>
      </c>
      <c r="F1421" t="s">
        <v>8339</v>
      </c>
      <c r="G1421" t="s">
        <v>8340</v>
      </c>
      <c r="H1421" t="str">
        <f>VLOOKUP(Table_Query_from_Meridian_v32[[#This Row],[COUNTRY_CODE_OF_ORIGIN]],Sheet2!A:C,3,FALSE)</f>
        <v xml:space="preserve">France </v>
      </c>
    </row>
    <row r="1422" spans="1:8" x14ac:dyDescent="0.25">
      <c r="A1422" t="s">
        <v>3983</v>
      </c>
      <c r="B1422" t="s">
        <v>3984</v>
      </c>
      <c r="C1422" t="s">
        <v>5</v>
      </c>
      <c r="D1422">
        <v>0.33</v>
      </c>
      <c r="E1422" t="s">
        <v>589</v>
      </c>
      <c r="F1422" t="s">
        <v>8339</v>
      </c>
      <c r="G1422" t="s">
        <v>8340</v>
      </c>
      <c r="H1422" t="str">
        <f>VLOOKUP(Table_Query_from_Meridian_v32[[#This Row],[COUNTRY_CODE_OF_ORIGIN]],Sheet2!A:C,3,FALSE)</f>
        <v xml:space="preserve">France </v>
      </c>
    </row>
    <row r="1423" spans="1:8" x14ac:dyDescent="0.25">
      <c r="A1423" t="s">
        <v>3985</v>
      </c>
      <c r="B1423" t="s">
        <v>3986</v>
      </c>
      <c r="C1423" t="s">
        <v>5</v>
      </c>
      <c r="D1423">
        <v>0.6</v>
      </c>
      <c r="E1423" t="s">
        <v>589</v>
      </c>
      <c r="F1423" t="s">
        <v>8339</v>
      </c>
      <c r="G1423" t="s">
        <v>8340</v>
      </c>
      <c r="H1423" t="str">
        <f>VLOOKUP(Table_Query_from_Meridian_v32[[#This Row],[COUNTRY_CODE_OF_ORIGIN]],Sheet2!A:C,3,FALSE)</f>
        <v xml:space="preserve">France </v>
      </c>
    </row>
    <row r="1424" spans="1:8" x14ac:dyDescent="0.25">
      <c r="A1424" t="s">
        <v>3987</v>
      </c>
      <c r="B1424" t="s">
        <v>3988</v>
      </c>
      <c r="C1424" t="s">
        <v>5</v>
      </c>
      <c r="D1424">
        <v>0.6</v>
      </c>
      <c r="E1424" t="s">
        <v>589</v>
      </c>
      <c r="F1424" t="s">
        <v>8339</v>
      </c>
      <c r="G1424" t="s">
        <v>8340</v>
      </c>
      <c r="H1424" t="str">
        <f>VLOOKUP(Table_Query_from_Meridian_v32[[#This Row],[COUNTRY_CODE_OF_ORIGIN]],Sheet2!A:C,3,FALSE)</f>
        <v xml:space="preserve">France </v>
      </c>
    </row>
    <row r="1425" spans="1:8" x14ac:dyDescent="0.25">
      <c r="A1425" t="s">
        <v>3989</v>
      </c>
      <c r="B1425" t="s">
        <v>3990</v>
      </c>
      <c r="C1425" t="s">
        <v>5</v>
      </c>
      <c r="D1425">
        <v>0.6</v>
      </c>
      <c r="E1425" t="s">
        <v>589</v>
      </c>
      <c r="F1425" t="s">
        <v>8339</v>
      </c>
      <c r="G1425" t="s">
        <v>8340</v>
      </c>
      <c r="H1425" t="str">
        <f>VLOOKUP(Table_Query_from_Meridian_v32[[#This Row],[COUNTRY_CODE_OF_ORIGIN]],Sheet2!A:C,3,FALSE)</f>
        <v xml:space="preserve">France </v>
      </c>
    </row>
    <row r="1426" spans="1:8" x14ac:dyDescent="0.25">
      <c r="A1426" t="s">
        <v>3991</v>
      </c>
      <c r="B1426" t="s">
        <v>3992</v>
      </c>
      <c r="C1426" t="s">
        <v>5</v>
      </c>
      <c r="D1426">
        <v>0.6</v>
      </c>
      <c r="E1426" t="s">
        <v>589</v>
      </c>
      <c r="F1426" t="s">
        <v>8339</v>
      </c>
      <c r="G1426" t="s">
        <v>8340</v>
      </c>
      <c r="H1426" t="str">
        <f>VLOOKUP(Table_Query_from_Meridian_v32[[#This Row],[COUNTRY_CODE_OF_ORIGIN]],Sheet2!A:C,3,FALSE)</f>
        <v xml:space="preserve">France </v>
      </c>
    </row>
    <row r="1427" spans="1:8" x14ac:dyDescent="0.25">
      <c r="A1427" t="s">
        <v>3993</v>
      </c>
      <c r="B1427" t="s">
        <v>3994</v>
      </c>
      <c r="C1427" t="s">
        <v>5</v>
      </c>
      <c r="D1427">
        <v>0.44</v>
      </c>
      <c r="E1427" t="s">
        <v>589</v>
      </c>
      <c r="F1427" t="s">
        <v>8339</v>
      </c>
      <c r="G1427" t="s">
        <v>8340</v>
      </c>
      <c r="H1427" t="str">
        <f>VLOOKUP(Table_Query_from_Meridian_v32[[#This Row],[COUNTRY_CODE_OF_ORIGIN]],Sheet2!A:C,3,FALSE)</f>
        <v xml:space="preserve">France </v>
      </c>
    </row>
    <row r="1428" spans="1:8" x14ac:dyDescent="0.25">
      <c r="A1428" t="s">
        <v>3995</v>
      </c>
      <c r="B1428" t="s">
        <v>3996</v>
      </c>
      <c r="C1428" t="s">
        <v>5</v>
      </c>
      <c r="D1428">
        <v>0.44</v>
      </c>
      <c r="E1428" t="s">
        <v>589</v>
      </c>
      <c r="F1428" t="s">
        <v>8339</v>
      </c>
      <c r="G1428" t="s">
        <v>8340</v>
      </c>
      <c r="H1428" t="str">
        <f>VLOOKUP(Table_Query_from_Meridian_v32[[#This Row],[COUNTRY_CODE_OF_ORIGIN]],Sheet2!A:C,3,FALSE)</f>
        <v xml:space="preserve">France </v>
      </c>
    </row>
    <row r="1429" spans="1:8" x14ac:dyDescent="0.25">
      <c r="A1429" t="s">
        <v>3997</v>
      </c>
      <c r="B1429" t="s">
        <v>3998</v>
      </c>
      <c r="C1429" t="s">
        <v>5</v>
      </c>
      <c r="D1429">
        <v>0.44</v>
      </c>
      <c r="E1429" t="s">
        <v>589</v>
      </c>
      <c r="F1429" t="s">
        <v>8339</v>
      </c>
      <c r="G1429" t="s">
        <v>8340</v>
      </c>
      <c r="H1429" t="str">
        <f>VLOOKUP(Table_Query_from_Meridian_v32[[#This Row],[COUNTRY_CODE_OF_ORIGIN]],Sheet2!A:C,3,FALSE)</f>
        <v xml:space="preserve">France </v>
      </c>
    </row>
    <row r="1430" spans="1:8" x14ac:dyDescent="0.25">
      <c r="A1430" t="s">
        <v>3999</v>
      </c>
      <c r="B1430" t="s">
        <v>4000</v>
      </c>
      <c r="C1430" t="s">
        <v>5</v>
      </c>
      <c r="D1430">
        <v>0.44</v>
      </c>
      <c r="E1430" t="s">
        <v>589</v>
      </c>
      <c r="F1430" t="s">
        <v>8339</v>
      </c>
      <c r="G1430" t="s">
        <v>8340</v>
      </c>
      <c r="H1430" t="str">
        <f>VLOOKUP(Table_Query_from_Meridian_v32[[#This Row],[COUNTRY_CODE_OF_ORIGIN]],Sheet2!A:C,3,FALSE)</f>
        <v xml:space="preserve">France </v>
      </c>
    </row>
    <row r="1431" spans="1:8" x14ac:dyDescent="0.25">
      <c r="A1431" t="s">
        <v>4001</v>
      </c>
      <c r="B1431" t="s">
        <v>4002</v>
      </c>
      <c r="C1431" t="s">
        <v>5</v>
      </c>
      <c r="D1431">
        <v>0.54</v>
      </c>
      <c r="E1431" t="s">
        <v>589</v>
      </c>
      <c r="F1431" t="s">
        <v>8339</v>
      </c>
      <c r="G1431" t="s">
        <v>8340</v>
      </c>
      <c r="H1431" t="str">
        <f>VLOOKUP(Table_Query_from_Meridian_v32[[#This Row],[COUNTRY_CODE_OF_ORIGIN]],Sheet2!A:C,3,FALSE)</f>
        <v xml:space="preserve">France </v>
      </c>
    </row>
    <row r="1432" spans="1:8" x14ac:dyDescent="0.25">
      <c r="A1432" t="s">
        <v>4003</v>
      </c>
      <c r="B1432" t="s">
        <v>4004</v>
      </c>
      <c r="C1432" t="s">
        <v>5</v>
      </c>
      <c r="D1432">
        <v>0.54</v>
      </c>
      <c r="E1432" t="s">
        <v>589</v>
      </c>
      <c r="F1432" t="s">
        <v>8339</v>
      </c>
      <c r="G1432" t="s">
        <v>8340</v>
      </c>
      <c r="H1432" t="str">
        <f>VLOOKUP(Table_Query_from_Meridian_v32[[#This Row],[COUNTRY_CODE_OF_ORIGIN]],Sheet2!A:C,3,FALSE)</f>
        <v xml:space="preserve">France </v>
      </c>
    </row>
    <row r="1433" spans="1:8" x14ac:dyDescent="0.25">
      <c r="A1433" t="s">
        <v>4005</v>
      </c>
      <c r="B1433" t="s">
        <v>4006</v>
      </c>
      <c r="C1433" t="s">
        <v>5</v>
      </c>
      <c r="D1433">
        <v>0.54</v>
      </c>
      <c r="E1433" t="s">
        <v>589</v>
      </c>
      <c r="F1433" t="s">
        <v>8339</v>
      </c>
      <c r="G1433" t="s">
        <v>8340</v>
      </c>
      <c r="H1433" t="str">
        <f>VLOOKUP(Table_Query_from_Meridian_v32[[#This Row],[COUNTRY_CODE_OF_ORIGIN]],Sheet2!A:C,3,FALSE)</f>
        <v xml:space="preserve">France </v>
      </c>
    </row>
    <row r="1434" spans="1:8" x14ac:dyDescent="0.25">
      <c r="A1434" t="s">
        <v>4007</v>
      </c>
      <c r="B1434" t="s">
        <v>4008</v>
      </c>
      <c r="C1434" t="s">
        <v>5</v>
      </c>
      <c r="D1434">
        <v>0.54</v>
      </c>
      <c r="E1434" t="s">
        <v>589</v>
      </c>
      <c r="F1434" t="s">
        <v>8339</v>
      </c>
      <c r="G1434" t="s">
        <v>8340</v>
      </c>
      <c r="H1434" t="str">
        <f>VLOOKUP(Table_Query_from_Meridian_v32[[#This Row],[COUNTRY_CODE_OF_ORIGIN]],Sheet2!A:C,3,FALSE)</f>
        <v xml:space="preserve">France </v>
      </c>
    </row>
    <row r="1435" spans="1:8" x14ac:dyDescent="0.25">
      <c r="A1435" t="s">
        <v>4009</v>
      </c>
      <c r="B1435" t="s">
        <v>4010</v>
      </c>
      <c r="C1435" t="s">
        <v>5</v>
      </c>
      <c r="D1435">
        <v>0.56000000000000005</v>
      </c>
      <c r="E1435" t="s">
        <v>589</v>
      </c>
      <c r="F1435" t="s">
        <v>8339</v>
      </c>
      <c r="G1435" t="s">
        <v>8340</v>
      </c>
      <c r="H1435" t="str">
        <f>VLOOKUP(Table_Query_from_Meridian_v32[[#This Row],[COUNTRY_CODE_OF_ORIGIN]],Sheet2!A:C,3,FALSE)</f>
        <v xml:space="preserve">France </v>
      </c>
    </row>
    <row r="1436" spans="1:8" x14ac:dyDescent="0.25">
      <c r="A1436" t="s">
        <v>4011</v>
      </c>
      <c r="B1436" t="s">
        <v>4012</v>
      </c>
      <c r="C1436" t="s">
        <v>5</v>
      </c>
      <c r="D1436">
        <v>0.56000000000000005</v>
      </c>
      <c r="E1436" t="s">
        <v>589</v>
      </c>
      <c r="F1436" t="s">
        <v>8339</v>
      </c>
      <c r="G1436" t="s">
        <v>8340</v>
      </c>
      <c r="H1436" t="str">
        <f>VLOOKUP(Table_Query_from_Meridian_v32[[#This Row],[COUNTRY_CODE_OF_ORIGIN]],Sheet2!A:C,3,FALSE)</f>
        <v xml:space="preserve">France </v>
      </c>
    </row>
    <row r="1437" spans="1:8" x14ac:dyDescent="0.25">
      <c r="A1437" t="s">
        <v>4013</v>
      </c>
      <c r="B1437" t="s">
        <v>4014</v>
      </c>
      <c r="C1437" t="s">
        <v>5</v>
      </c>
      <c r="D1437">
        <v>0.56000000000000005</v>
      </c>
      <c r="E1437" t="s">
        <v>589</v>
      </c>
      <c r="F1437" t="s">
        <v>8339</v>
      </c>
      <c r="G1437" t="s">
        <v>8340</v>
      </c>
      <c r="H1437" t="str">
        <f>VLOOKUP(Table_Query_from_Meridian_v32[[#This Row],[COUNTRY_CODE_OF_ORIGIN]],Sheet2!A:C,3,FALSE)</f>
        <v xml:space="preserve">France </v>
      </c>
    </row>
    <row r="1438" spans="1:8" x14ac:dyDescent="0.25">
      <c r="A1438" t="s">
        <v>4015</v>
      </c>
      <c r="B1438" t="s">
        <v>4016</v>
      </c>
      <c r="C1438" t="s">
        <v>5</v>
      </c>
      <c r="D1438">
        <v>0.7</v>
      </c>
      <c r="E1438" t="s">
        <v>589</v>
      </c>
      <c r="F1438" t="s">
        <v>8339</v>
      </c>
      <c r="G1438" t="s">
        <v>8340</v>
      </c>
      <c r="H1438" t="str">
        <f>VLOOKUP(Table_Query_from_Meridian_v32[[#This Row],[COUNTRY_CODE_OF_ORIGIN]],Sheet2!A:C,3,FALSE)</f>
        <v xml:space="preserve">France </v>
      </c>
    </row>
    <row r="1439" spans="1:8" x14ac:dyDescent="0.25">
      <c r="A1439" t="s">
        <v>4017</v>
      </c>
      <c r="B1439" t="s">
        <v>4018</v>
      </c>
      <c r="C1439" t="s">
        <v>5</v>
      </c>
      <c r="D1439">
        <v>0.7</v>
      </c>
      <c r="E1439" t="s">
        <v>589</v>
      </c>
      <c r="F1439" t="s">
        <v>8339</v>
      </c>
      <c r="G1439" t="s">
        <v>8340</v>
      </c>
      <c r="H1439" t="str">
        <f>VLOOKUP(Table_Query_from_Meridian_v32[[#This Row],[COUNTRY_CODE_OF_ORIGIN]],Sheet2!A:C,3,FALSE)</f>
        <v xml:space="preserve">France </v>
      </c>
    </row>
    <row r="1440" spans="1:8" x14ac:dyDescent="0.25">
      <c r="A1440" t="s">
        <v>4019</v>
      </c>
      <c r="B1440" t="s">
        <v>4020</v>
      </c>
      <c r="C1440" t="s">
        <v>5</v>
      </c>
      <c r="D1440">
        <v>0.7</v>
      </c>
      <c r="E1440" t="s">
        <v>589</v>
      </c>
      <c r="F1440" t="s">
        <v>8339</v>
      </c>
      <c r="G1440" t="s">
        <v>8340</v>
      </c>
      <c r="H1440" t="str">
        <f>VLOOKUP(Table_Query_from_Meridian_v32[[#This Row],[COUNTRY_CODE_OF_ORIGIN]],Sheet2!A:C,3,FALSE)</f>
        <v xml:space="preserve">France </v>
      </c>
    </row>
    <row r="1441" spans="1:8" x14ac:dyDescent="0.25">
      <c r="A1441" t="s">
        <v>4021</v>
      </c>
      <c r="B1441" t="s">
        <v>4022</v>
      </c>
      <c r="C1441" t="s">
        <v>5</v>
      </c>
      <c r="D1441">
        <v>1</v>
      </c>
      <c r="E1441" t="s">
        <v>589</v>
      </c>
      <c r="F1441" t="s">
        <v>8339</v>
      </c>
      <c r="G1441" t="s">
        <v>8340</v>
      </c>
      <c r="H1441" t="str">
        <f>VLOOKUP(Table_Query_from_Meridian_v32[[#This Row],[COUNTRY_CODE_OF_ORIGIN]],Sheet2!A:C,3,FALSE)</f>
        <v xml:space="preserve">France </v>
      </c>
    </row>
    <row r="1442" spans="1:8" x14ac:dyDescent="0.25">
      <c r="A1442" t="s">
        <v>4023</v>
      </c>
      <c r="B1442" t="s">
        <v>4024</v>
      </c>
      <c r="C1442" t="s">
        <v>5</v>
      </c>
      <c r="D1442">
        <v>1</v>
      </c>
      <c r="E1442" t="s">
        <v>589</v>
      </c>
      <c r="F1442" t="s">
        <v>8339</v>
      </c>
      <c r="G1442" t="s">
        <v>8340</v>
      </c>
      <c r="H1442" t="str">
        <f>VLOOKUP(Table_Query_from_Meridian_v32[[#This Row],[COUNTRY_CODE_OF_ORIGIN]],Sheet2!A:C,3,FALSE)</f>
        <v xml:space="preserve">France </v>
      </c>
    </row>
    <row r="1443" spans="1:8" x14ac:dyDescent="0.25">
      <c r="A1443" t="s">
        <v>4025</v>
      </c>
      <c r="B1443" t="s">
        <v>4026</v>
      </c>
      <c r="C1443" t="s">
        <v>5</v>
      </c>
      <c r="D1443">
        <v>1</v>
      </c>
      <c r="E1443" t="s">
        <v>589</v>
      </c>
      <c r="F1443" t="s">
        <v>8339</v>
      </c>
      <c r="G1443" t="s">
        <v>8340</v>
      </c>
      <c r="H1443" t="str">
        <f>VLOOKUP(Table_Query_from_Meridian_v32[[#This Row],[COUNTRY_CODE_OF_ORIGIN]],Sheet2!A:C,3,FALSE)</f>
        <v xml:space="preserve">France </v>
      </c>
    </row>
    <row r="1444" spans="1:8" x14ac:dyDescent="0.25">
      <c r="A1444" t="s">
        <v>4027</v>
      </c>
      <c r="B1444" t="s">
        <v>4028</v>
      </c>
      <c r="C1444" t="s">
        <v>5</v>
      </c>
      <c r="D1444">
        <v>0</v>
      </c>
      <c r="E1444" t="s">
        <v>589</v>
      </c>
      <c r="F1444" t="s">
        <v>8339</v>
      </c>
      <c r="G1444" t="s">
        <v>8340</v>
      </c>
      <c r="H1444" t="str">
        <f>VLOOKUP(Table_Query_from_Meridian_v32[[#This Row],[COUNTRY_CODE_OF_ORIGIN]],Sheet2!A:C,3,FALSE)</f>
        <v xml:space="preserve">France </v>
      </c>
    </row>
    <row r="1445" spans="1:8" x14ac:dyDescent="0.25">
      <c r="A1445" t="s">
        <v>4029</v>
      </c>
      <c r="B1445" t="s">
        <v>4030</v>
      </c>
      <c r="C1445" t="s">
        <v>5</v>
      </c>
      <c r="D1445">
        <v>0</v>
      </c>
      <c r="E1445" t="s">
        <v>589</v>
      </c>
      <c r="F1445" t="s">
        <v>8339</v>
      </c>
      <c r="G1445" t="s">
        <v>8340</v>
      </c>
      <c r="H1445" t="str">
        <f>VLOOKUP(Table_Query_from_Meridian_v32[[#This Row],[COUNTRY_CODE_OF_ORIGIN]],Sheet2!A:C,3,FALSE)</f>
        <v xml:space="preserve">France </v>
      </c>
    </row>
    <row r="1446" spans="1:8" x14ac:dyDescent="0.25">
      <c r="A1446" t="s">
        <v>4031</v>
      </c>
      <c r="B1446" t="s">
        <v>4032</v>
      </c>
      <c r="C1446" t="s">
        <v>5</v>
      </c>
      <c r="D1446">
        <v>0</v>
      </c>
      <c r="E1446" t="s">
        <v>589</v>
      </c>
      <c r="F1446" t="s">
        <v>8339</v>
      </c>
      <c r="G1446" t="s">
        <v>8340</v>
      </c>
      <c r="H1446" t="str">
        <f>VLOOKUP(Table_Query_from_Meridian_v32[[#This Row],[COUNTRY_CODE_OF_ORIGIN]],Sheet2!A:C,3,FALSE)</f>
        <v xml:space="preserve">France </v>
      </c>
    </row>
    <row r="1447" spans="1:8" x14ac:dyDescent="0.25">
      <c r="A1447" t="s">
        <v>4033</v>
      </c>
      <c r="B1447" t="s">
        <v>4034</v>
      </c>
      <c r="C1447" t="s">
        <v>5</v>
      </c>
      <c r="D1447">
        <v>0.27</v>
      </c>
      <c r="E1447" t="s">
        <v>589</v>
      </c>
      <c r="F1447" t="s">
        <v>8339</v>
      </c>
      <c r="G1447" t="s">
        <v>8340</v>
      </c>
      <c r="H1447" t="str">
        <f>VLOOKUP(Table_Query_from_Meridian_v32[[#This Row],[COUNTRY_CODE_OF_ORIGIN]],Sheet2!A:C,3,FALSE)</f>
        <v xml:space="preserve">France </v>
      </c>
    </row>
    <row r="1448" spans="1:8" x14ac:dyDescent="0.25">
      <c r="A1448" t="s">
        <v>4035</v>
      </c>
      <c r="B1448" t="s">
        <v>4036</v>
      </c>
      <c r="C1448" t="s">
        <v>5</v>
      </c>
      <c r="D1448">
        <v>0.27</v>
      </c>
      <c r="E1448" t="s">
        <v>589</v>
      </c>
      <c r="F1448" t="s">
        <v>8339</v>
      </c>
      <c r="G1448" t="s">
        <v>8340</v>
      </c>
      <c r="H1448" t="str">
        <f>VLOOKUP(Table_Query_from_Meridian_v32[[#This Row],[COUNTRY_CODE_OF_ORIGIN]],Sheet2!A:C,3,FALSE)</f>
        <v xml:space="preserve">France </v>
      </c>
    </row>
    <row r="1449" spans="1:8" x14ac:dyDescent="0.25">
      <c r="A1449" t="s">
        <v>4037</v>
      </c>
      <c r="B1449" t="s">
        <v>4038</v>
      </c>
      <c r="C1449" t="s">
        <v>5</v>
      </c>
      <c r="D1449">
        <v>0.27</v>
      </c>
      <c r="E1449" t="s">
        <v>589</v>
      </c>
      <c r="F1449" t="s">
        <v>8339</v>
      </c>
      <c r="G1449" t="s">
        <v>8340</v>
      </c>
      <c r="H1449" t="str">
        <f>VLOOKUP(Table_Query_from_Meridian_v32[[#This Row],[COUNTRY_CODE_OF_ORIGIN]],Sheet2!A:C,3,FALSE)</f>
        <v xml:space="preserve">France </v>
      </c>
    </row>
    <row r="1450" spans="1:8" x14ac:dyDescent="0.25">
      <c r="A1450" t="s">
        <v>4039</v>
      </c>
      <c r="B1450" t="s">
        <v>4040</v>
      </c>
      <c r="C1450" t="s">
        <v>5</v>
      </c>
      <c r="D1450">
        <v>0.3</v>
      </c>
      <c r="E1450" t="s">
        <v>589</v>
      </c>
      <c r="F1450" t="s">
        <v>8339</v>
      </c>
      <c r="G1450" t="s">
        <v>8340</v>
      </c>
      <c r="H1450" t="str">
        <f>VLOOKUP(Table_Query_from_Meridian_v32[[#This Row],[COUNTRY_CODE_OF_ORIGIN]],Sheet2!A:C,3,FALSE)</f>
        <v xml:space="preserve">France </v>
      </c>
    </row>
    <row r="1451" spans="1:8" x14ac:dyDescent="0.25">
      <c r="A1451" t="s">
        <v>4041</v>
      </c>
      <c r="B1451" t="s">
        <v>4042</v>
      </c>
      <c r="C1451" t="s">
        <v>5</v>
      </c>
      <c r="D1451">
        <v>0.3</v>
      </c>
      <c r="E1451" t="s">
        <v>589</v>
      </c>
      <c r="F1451" t="s">
        <v>8339</v>
      </c>
      <c r="G1451" t="s">
        <v>8340</v>
      </c>
      <c r="H1451" t="str">
        <f>VLOOKUP(Table_Query_from_Meridian_v32[[#This Row],[COUNTRY_CODE_OF_ORIGIN]],Sheet2!A:C,3,FALSE)</f>
        <v xml:space="preserve">France </v>
      </c>
    </row>
    <row r="1452" spans="1:8" x14ac:dyDescent="0.25">
      <c r="A1452" t="s">
        <v>4043</v>
      </c>
      <c r="B1452" t="s">
        <v>4044</v>
      </c>
      <c r="C1452" t="s">
        <v>5</v>
      </c>
      <c r="D1452">
        <v>0.3</v>
      </c>
      <c r="E1452" t="s">
        <v>589</v>
      </c>
      <c r="F1452" t="s">
        <v>8339</v>
      </c>
      <c r="G1452" t="s">
        <v>8340</v>
      </c>
      <c r="H1452" t="str">
        <f>VLOOKUP(Table_Query_from_Meridian_v32[[#This Row],[COUNTRY_CODE_OF_ORIGIN]],Sheet2!A:C,3,FALSE)</f>
        <v xml:space="preserve">France </v>
      </c>
    </row>
    <row r="1453" spans="1:8" x14ac:dyDescent="0.25">
      <c r="A1453" t="s">
        <v>4045</v>
      </c>
      <c r="B1453" t="s">
        <v>4046</v>
      </c>
      <c r="C1453" t="s">
        <v>5</v>
      </c>
      <c r="D1453">
        <v>0.3</v>
      </c>
      <c r="E1453" t="s">
        <v>589</v>
      </c>
      <c r="F1453" t="s">
        <v>8339</v>
      </c>
      <c r="G1453" t="s">
        <v>8340</v>
      </c>
      <c r="H1453" t="str">
        <f>VLOOKUP(Table_Query_from_Meridian_v32[[#This Row],[COUNTRY_CODE_OF_ORIGIN]],Sheet2!A:C,3,FALSE)</f>
        <v xml:space="preserve">France </v>
      </c>
    </row>
    <row r="1454" spans="1:8" x14ac:dyDescent="0.25">
      <c r="A1454" t="s">
        <v>4047</v>
      </c>
      <c r="B1454" t="s">
        <v>4048</v>
      </c>
      <c r="C1454" t="s">
        <v>5</v>
      </c>
      <c r="D1454">
        <v>0.8</v>
      </c>
      <c r="E1454" t="s">
        <v>589</v>
      </c>
      <c r="F1454" t="s">
        <v>8339</v>
      </c>
      <c r="G1454" t="s">
        <v>8340</v>
      </c>
      <c r="H1454" t="str">
        <f>VLOOKUP(Table_Query_from_Meridian_v32[[#This Row],[COUNTRY_CODE_OF_ORIGIN]],Sheet2!A:C,3,FALSE)</f>
        <v xml:space="preserve">France </v>
      </c>
    </row>
    <row r="1455" spans="1:8" x14ac:dyDescent="0.25">
      <c r="A1455" t="s">
        <v>4049</v>
      </c>
      <c r="B1455" t="s">
        <v>4050</v>
      </c>
      <c r="C1455" t="s">
        <v>5</v>
      </c>
      <c r="D1455">
        <v>0.8</v>
      </c>
      <c r="E1455" t="s">
        <v>589</v>
      </c>
      <c r="F1455" t="s">
        <v>8339</v>
      </c>
      <c r="G1455" t="s">
        <v>8340</v>
      </c>
      <c r="H1455" t="str">
        <f>VLOOKUP(Table_Query_from_Meridian_v32[[#This Row],[COUNTRY_CODE_OF_ORIGIN]],Sheet2!A:C,3,FALSE)</f>
        <v xml:space="preserve">France </v>
      </c>
    </row>
    <row r="1456" spans="1:8" x14ac:dyDescent="0.25">
      <c r="A1456" t="s">
        <v>4051</v>
      </c>
      <c r="B1456" t="s">
        <v>4052</v>
      </c>
      <c r="C1456" t="s">
        <v>5</v>
      </c>
      <c r="D1456">
        <v>0.8</v>
      </c>
      <c r="E1456" t="s">
        <v>589</v>
      </c>
      <c r="F1456" t="s">
        <v>8339</v>
      </c>
      <c r="G1456" t="s">
        <v>8340</v>
      </c>
      <c r="H1456" t="str">
        <f>VLOOKUP(Table_Query_from_Meridian_v32[[#This Row],[COUNTRY_CODE_OF_ORIGIN]],Sheet2!A:C,3,FALSE)</f>
        <v xml:space="preserve">France </v>
      </c>
    </row>
    <row r="1457" spans="1:8" x14ac:dyDescent="0.25">
      <c r="A1457" t="s">
        <v>4053</v>
      </c>
      <c r="B1457" t="s">
        <v>4054</v>
      </c>
      <c r="C1457" t="s">
        <v>5</v>
      </c>
      <c r="D1457">
        <v>0.8</v>
      </c>
      <c r="E1457" t="s">
        <v>589</v>
      </c>
      <c r="F1457" t="s">
        <v>8339</v>
      </c>
      <c r="G1457" t="s">
        <v>8340</v>
      </c>
      <c r="H1457" t="str">
        <f>VLOOKUP(Table_Query_from_Meridian_v32[[#This Row],[COUNTRY_CODE_OF_ORIGIN]],Sheet2!A:C,3,FALSE)</f>
        <v xml:space="preserve">France </v>
      </c>
    </row>
    <row r="1458" spans="1:8" x14ac:dyDescent="0.25">
      <c r="A1458" t="s">
        <v>4055</v>
      </c>
      <c r="B1458" t="s">
        <v>4056</v>
      </c>
      <c r="C1458" t="s">
        <v>4057</v>
      </c>
      <c r="D1458">
        <v>0.8</v>
      </c>
      <c r="E1458" t="s">
        <v>589</v>
      </c>
      <c r="F1458" t="s">
        <v>8339</v>
      </c>
      <c r="G1458" t="s">
        <v>8340</v>
      </c>
      <c r="H1458" t="str">
        <f>VLOOKUP(Table_Query_from_Meridian_v32[[#This Row],[COUNTRY_CODE_OF_ORIGIN]],Sheet2!A:C,3,FALSE)</f>
        <v xml:space="preserve">France </v>
      </c>
    </row>
    <row r="1459" spans="1:8" x14ac:dyDescent="0.25">
      <c r="A1459" t="s">
        <v>4058</v>
      </c>
      <c r="B1459" t="s">
        <v>4059</v>
      </c>
      <c r="C1459" t="s">
        <v>5</v>
      </c>
      <c r="D1459">
        <v>0.8</v>
      </c>
      <c r="E1459" t="s">
        <v>589</v>
      </c>
      <c r="F1459" t="s">
        <v>8339</v>
      </c>
      <c r="G1459" t="s">
        <v>8340</v>
      </c>
      <c r="H1459" t="str">
        <f>VLOOKUP(Table_Query_from_Meridian_v32[[#This Row],[COUNTRY_CODE_OF_ORIGIN]],Sheet2!A:C,3,FALSE)</f>
        <v xml:space="preserve">France </v>
      </c>
    </row>
    <row r="1460" spans="1:8" x14ac:dyDescent="0.25">
      <c r="A1460" t="s">
        <v>4060</v>
      </c>
      <c r="B1460" t="s">
        <v>4061</v>
      </c>
      <c r="C1460" t="s">
        <v>5</v>
      </c>
      <c r="D1460">
        <v>0.8</v>
      </c>
      <c r="E1460" t="s">
        <v>589</v>
      </c>
      <c r="F1460" t="s">
        <v>8339</v>
      </c>
      <c r="G1460" t="s">
        <v>8340</v>
      </c>
      <c r="H1460" t="str">
        <f>VLOOKUP(Table_Query_from_Meridian_v32[[#This Row],[COUNTRY_CODE_OF_ORIGIN]],Sheet2!A:C,3,FALSE)</f>
        <v xml:space="preserve">France </v>
      </c>
    </row>
    <row r="1461" spans="1:8" x14ac:dyDescent="0.25">
      <c r="A1461" t="s">
        <v>4062</v>
      </c>
      <c r="B1461" t="s">
        <v>4063</v>
      </c>
      <c r="C1461" t="s">
        <v>5</v>
      </c>
      <c r="D1461">
        <v>0.8</v>
      </c>
      <c r="E1461" t="s">
        <v>589</v>
      </c>
      <c r="F1461" t="s">
        <v>8339</v>
      </c>
      <c r="G1461" t="s">
        <v>8340</v>
      </c>
      <c r="H1461" t="str">
        <f>VLOOKUP(Table_Query_from_Meridian_v32[[#This Row],[COUNTRY_CODE_OF_ORIGIN]],Sheet2!A:C,3,FALSE)</f>
        <v xml:space="preserve">France </v>
      </c>
    </row>
    <row r="1462" spans="1:8" x14ac:dyDescent="0.25">
      <c r="A1462" t="s">
        <v>4064</v>
      </c>
      <c r="B1462" t="s">
        <v>4065</v>
      </c>
      <c r="C1462" t="s">
        <v>5</v>
      </c>
      <c r="D1462">
        <v>1.1299999999999999</v>
      </c>
      <c r="E1462" t="s">
        <v>589</v>
      </c>
      <c r="F1462" t="s">
        <v>8339</v>
      </c>
      <c r="G1462" t="s">
        <v>8340</v>
      </c>
      <c r="H1462" t="str">
        <f>VLOOKUP(Table_Query_from_Meridian_v32[[#This Row],[COUNTRY_CODE_OF_ORIGIN]],Sheet2!A:C,3,FALSE)</f>
        <v xml:space="preserve">France </v>
      </c>
    </row>
    <row r="1463" spans="1:8" x14ac:dyDescent="0.25">
      <c r="A1463" t="s">
        <v>4066</v>
      </c>
      <c r="B1463" t="s">
        <v>4067</v>
      </c>
      <c r="C1463" t="s">
        <v>5</v>
      </c>
      <c r="D1463">
        <v>1.1299999999999999</v>
      </c>
      <c r="E1463" t="s">
        <v>589</v>
      </c>
      <c r="F1463" t="s">
        <v>8339</v>
      </c>
      <c r="G1463" t="s">
        <v>8340</v>
      </c>
      <c r="H1463" t="str">
        <f>VLOOKUP(Table_Query_from_Meridian_v32[[#This Row],[COUNTRY_CODE_OF_ORIGIN]],Sheet2!A:C,3,FALSE)</f>
        <v xml:space="preserve">France </v>
      </c>
    </row>
    <row r="1464" spans="1:8" x14ac:dyDescent="0.25">
      <c r="A1464" t="s">
        <v>4068</v>
      </c>
      <c r="B1464" t="s">
        <v>4069</v>
      </c>
      <c r="C1464" t="s">
        <v>5</v>
      </c>
      <c r="D1464">
        <v>1.1299999999999999</v>
      </c>
      <c r="E1464" t="s">
        <v>589</v>
      </c>
      <c r="F1464" t="s">
        <v>8339</v>
      </c>
      <c r="G1464" t="s">
        <v>8340</v>
      </c>
      <c r="H1464" t="str">
        <f>VLOOKUP(Table_Query_from_Meridian_v32[[#This Row],[COUNTRY_CODE_OF_ORIGIN]],Sheet2!A:C,3,FALSE)</f>
        <v xml:space="preserve">France </v>
      </c>
    </row>
    <row r="1465" spans="1:8" x14ac:dyDescent="0.25">
      <c r="A1465" t="s">
        <v>4070</v>
      </c>
      <c r="B1465" t="s">
        <v>4071</v>
      </c>
      <c r="C1465" t="s">
        <v>5</v>
      </c>
      <c r="D1465">
        <v>1.64</v>
      </c>
      <c r="E1465" t="s">
        <v>589</v>
      </c>
      <c r="F1465" t="s">
        <v>8339</v>
      </c>
      <c r="G1465" t="s">
        <v>8340</v>
      </c>
      <c r="H1465" t="str">
        <f>VLOOKUP(Table_Query_from_Meridian_v32[[#This Row],[COUNTRY_CODE_OF_ORIGIN]],Sheet2!A:C,3,FALSE)</f>
        <v xml:space="preserve">France </v>
      </c>
    </row>
    <row r="1466" spans="1:8" x14ac:dyDescent="0.25">
      <c r="A1466" t="s">
        <v>4072</v>
      </c>
      <c r="B1466" t="s">
        <v>4073</v>
      </c>
      <c r="C1466" t="s">
        <v>5</v>
      </c>
      <c r="D1466">
        <v>1.64</v>
      </c>
      <c r="E1466" t="s">
        <v>589</v>
      </c>
      <c r="F1466" t="s">
        <v>8339</v>
      </c>
      <c r="G1466" t="s">
        <v>8340</v>
      </c>
      <c r="H1466" t="str">
        <f>VLOOKUP(Table_Query_from_Meridian_v32[[#This Row],[COUNTRY_CODE_OF_ORIGIN]],Sheet2!A:C,3,FALSE)</f>
        <v xml:space="preserve">France </v>
      </c>
    </row>
    <row r="1467" spans="1:8" x14ac:dyDescent="0.25">
      <c r="A1467" t="s">
        <v>4074</v>
      </c>
      <c r="B1467" t="s">
        <v>4075</v>
      </c>
      <c r="C1467" t="s">
        <v>5</v>
      </c>
      <c r="D1467">
        <v>1.64</v>
      </c>
      <c r="E1467" t="s">
        <v>589</v>
      </c>
      <c r="F1467" t="s">
        <v>8339</v>
      </c>
      <c r="G1467" t="s">
        <v>8340</v>
      </c>
      <c r="H1467" t="str">
        <f>VLOOKUP(Table_Query_from_Meridian_v32[[#This Row],[COUNTRY_CODE_OF_ORIGIN]],Sheet2!A:C,3,FALSE)</f>
        <v xml:space="preserve">France </v>
      </c>
    </row>
    <row r="1468" spans="1:8" x14ac:dyDescent="0.25">
      <c r="A1468" t="s">
        <v>4076</v>
      </c>
      <c r="B1468" t="s">
        <v>4077</v>
      </c>
      <c r="C1468" t="s">
        <v>5</v>
      </c>
      <c r="D1468">
        <v>1.64</v>
      </c>
      <c r="E1468" t="s">
        <v>589</v>
      </c>
      <c r="F1468" t="s">
        <v>8339</v>
      </c>
      <c r="G1468" t="s">
        <v>8340</v>
      </c>
      <c r="H1468" t="str">
        <f>VLOOKUP(Table_Query_from_Meridian_v32[[#This Row],[COUNTRY_CODE_OF_ORIGIN]],Sheet2!A:C,3,FALSE)</f>
        <v xml:space="preserve">France </v>
      </c>
    </row>
    <row r="1469" spans="1:8" x14ac:dyDescent="0.25">
      <c r="A1469" t="s">
        <v>4078</v>
      </c>
      <c r="B1469" t="s">
        <v>4079</v>
      </c>
      <c r="C1469" t="s">
        <v>5</v>
      </c>
      <c r="D1469">
        <v>0.3</v>
      </c>
      <c r="E1469" t="s">
        <v>589</v>
      </c>
      <c r="F1469" t="s">
        <v>8339</v>
      </c>
      <c r="G1469" t="s">
        <v>8340</v>
      </c>
      <c r="H1469" t="str">
        <f>VLOOKUP(Table_Query_from_Meridian_v32[[#This Row],[COUNTRY_CODE_OF_ORIGIN]],Sheet2!A:C,3,FALSE)</f>
        <v xml:space="preserve">France </v>
      </c>
    </row>
    <row r="1470" spans="1:8" x14ac:dyDescent="0.25">
      <c r="A1470" t="s">
        <v>4080</v>
      </c>
      <c r="B1470" t="s">
        <v>4081</v>
      </c>
      <c r="C1470" t="s">
        <v>5</v>
      </c>
      <c r="D1470">
        <v>0.3</v>
      </c>
      <c r="E1470" t="s">
        <v>589</v>
      </c>
      <c r="F1470" t="s">
        <v>8339</v>
      </c>
      <c r="G1470" t="s">
        <v>8340</v>
      </c>
      <c r="H1470" t="str">
        <f>VLOOKUP(Table_Query_from_Meridian_v32[[#This Row],[COUNTRY_CODE_OF_ORIGIN]],Sheet2!A:C,3,FALSE)</f>
        <v xml:space="preserve">France </v>
      </c>
    </row>
    <row r="1471" spans="1:8" x14ac:dyDescent="0.25">
      <c r="A1471" t="s">
        <v>4082</v>
      </c>
      <c r="B1471" t="s">
        <v>4083</v>
      </c>
      <c r="C1471" t="s">
        <v>5</v>
      </c>
      <c r="D1471">
        <v>0.3</v>
      </c>
      <c r="E1471" t="s">
        <v>589</v>
      </c>
      <c r="F1471" t="s">
        <v>8339</v>
      </c>
      <c r="G1471" t="s">
        <v>8340</v>
      </c>
      <c r="H1471" t="str">
        <f>VLOOKUP(Table_Query_from_Meridian_v32[[#This Row],[COUNTRY_CODE_OF_ORIGIN]],Sheet2!A:C,3,FALSE)</f>
        <v xml:space="preserve">France </v>
      </c>
    </row>
    <row r="1472" spans="1:8" x14ac:dyDescent="0.25">
      <c r="A1472" t="s">
        <v>4084</v>
      </c>
      <c r="B1472" t="s">
        <v>4085</v>
      </c>
      <c r="C1472" t="s">
        <v>5</v>
      </c>
      <c r="D1472">
        <v>0.3</v>
      </c>
      <c r="E1472" t="s">
        <v>589</v>
      </c>
      <c r="F1472" t="s">
        <v>8339</v>
      </c>
      <c r="G1472" t="s">
        <v>8340</v>
      </c>
      <c r="H1472" t="str">
        <f>VLOOKUP(Table_Query_from_Meridian_v32[[#This Row],[COUNTRY_CODE_OF_ORIGIN]],Sheet2!A:C,3,FALSE)</f>
        <v xml:space="preserve">France </v>
      </c>
    </row>
    <row r="1473" spans="1:8" x14ac:dyDescent="0.25">
      <c r="A1473" t="s">
        <v>4086</v>
      </c>
      <c r="B1473" t="s">
        <v>4087</v>
      </c>
      <c r="C1473" t="s">
        <v>5</v>
      </c>
      <c r="D1473">
        <v>0.36</v>
      </c>
      <c r="E1473" t="s">
        <v>589</v>
      </c>
      <c r="F1473" t="s">
        <v>8339</v>
      </c>
      <c r="G1473" t="s">
        <v>8340</v>
      </c>
      <c r="H1473" t="str">
        <f>VLOOKUP(Table_Query_from_Meridian_v32[[#This Row],[COUNTRY_CODE_OF_ORIGIN]],Sheet2!A:C,3,FALSE)</f>
        <v xml:space="preserve">France </v>
      </c>
    </row>
    <row r="1474" spans="1:8" x14ac:dyDescent="0.25">
      <c r="A1474" t="s">
        <v>4088</v>
      </c>
      <c r="B1474" t="s">
        <v>4089</v>
      </c>
      <c r="C1474" t="s">
        <v>5</v>
      </c>
      <c r="D1474">
        <v>0.36</v>
      </c>
      <c r="E1474" t="s">
        <v>589</v>
      </c>
      <c r="F1474" t="s">
        <v>8339</v>
      </c>
      <c r="G1474" t="s">
        <v>8340</v>
      </c>
      <c r="H1474" t="str">
        <f>VLOOKUP(Table_Query_from_Meridian_v32[[#This Row],[COUNTRY_CODE_OF_ORIGIN]],Sheet2!A:C,3,FALSE)</f>
        <v xml:space="preserve">France </v>
      </c>
    </row>
    <row r="1475" spans="1:8" x14ac:dyDescent="0.25">
      <c r="A1475" t="s">
        <v>4090</v>
      </c>
      <c r="B1475" t="s">
        <v>4091</v>
      </c>
      <c r="C1475" t="s">
        <v>5</v>
      </c>
      <c r="D1475">
        <v>0.36</v>
      </c>
      <c r="E1475" t="s">
        <v>589</v>
      </c>
      <c r="F1475" t="s">
        <v>8339</v>
      </c>
      <c r="G1475" t="s">
        <v>8340</v>
      </c>
      <c r="H1475" t="str">
        <f>VLOOKUP(Table_Query_from_Meridian_v32[[#This Row],[COUNTRY_CODE_OF_ORIGIN]],Sheet2!A:C,3,FALSE)</f>
        <v xml:space="preserve">France </v>
      </c>
    </row>
    <row r="1476" spans="1:8" x14ac:dyDescent="0.25">
      <c r="A1476" t="s">
        <v>4092</v>
      </c>
      <c r="B1476" t="s">
        <v>4093</v>
      </c>
      <c r="C1476" t="s">
        <v>5</v>
      </c>
      <c r="D1476">
        <v>0.36</v>
      </c>
      <c r="E1476" t="s">
        <v>589</v>
      </c>
      <c r="F1476" t="s">
        <v>8339</v>
      </c>
      <c r="G1476" t="s">
        <v>8340</v>
      </c>
      <c r="H1476" t="str">
        <f>VLOOKUP(Table_Query_from_Meridian_v32[[#This Row],[COUNTRY_CODE_OF_ORIGIN]],Sheet2!A:C,3,FALSE)</f>
        <v xml:space="preserve">France </v>
      </c>
    </row>
    <row r="1477" spans="1:8" x14ac:dyDescent="0.25">
      <c r="A1477" t="s">
        <v>4094</v>
      </c>
      <c r="B1477" t="s">
        <v>4095</v>
      </c>
      <c r="C1477" t="s">
        <v>4096</v>
      </c>
      <c r="D1477">
        <v>0.15</v>
      </c>
      <c r="E1477" t="s">
        <v>13</v>
      </c>
      <c r="F1477" t="s">
        <v>1641</v>
      </c>
      <c r="G1477" t="s">
        <v>8306</v>
      </c>
      <c r="H1477" t="str">
        <f>VLOOKUP(Table_Query_from_Meridian_v32[[#This Row],[COUNTRY_CODE_OF_ORIGIN]],Sheet2!A:C,3,FALSE)</f>
        <v xml:space="preserve">China </v>
      </c>
    </row>
    <row r="1478" spans="1:8" x14ac:dyDescent="0.25">
      <c r="A1478" t="s">
        <v>4097</v>
      </c>
      <c r="B1478" t="s">
        <v>4098</v>
      </c>
      <c r="C1478" t="s">
        <v>4099</v>
      </c>
      <c r="D1478">
        <v>0.08</v>
      </c>
      <c r="E1478" t="s">
        <v>25</v>
      </c>
      <c r="F1478" t="s">
        <v>1641</v>
      </c>
      <c r="G1478" t="s">
        <v>5</v>
      </c>
      <c r="H1478" t="str">
        <f>VLOOKUP(Table_Query_from_Meridian_v32[[#This Row],[COUNTRY_CODE_OF_ORIGIN]],Sheet2!A:C,3,FALSE)</f>
        <v xml:space="preserve">Sweden </v>
      </c>
    </row>
    <row r="1479" spans="1:8" x14ac:dyDescent="0.25">
      <c r="A1479" t="s">
        <v>4100</v>
      </c>
      <c r="B1479" t="s">
        <v>4101</v>
      </c>
      <c r="C1479" t="s">
        <v>4102</v>
      </c>
      <c r="D1479">
        <v>0.1</v>
      </c>
      <c r="E1479" t="s">
        <v>25</v>
      </c>
      <c r="F1479" t="s">
        <v>1641</v>
      </c>
      <c r="G1479" t="s">
        <v>8310</v>
      </c>
      <c r="H1479" t="str">
        <f>VLOOKUP(Table_Query_from_Meridian_v32[[#This Row],[COUNTRY_CODE_OF_ORIGIN]],Sheet2!A:C,3,FALSE)</f>
        <v xml:space="preserve">Sweden </v>
      </c>
    </row>
    <row r="1480" spans="1:8" x14ac:dyDescent="0.25">
      <c r="A1480" t="s">
        <v>4103</v>
      </c>
      <c r="B1480" t="s">
        <v>4104</v>
      </c>
      <c r="C1480" t="s">
        <v>4105</v>
      </c>
      <c r="D1480">
        <v>0.13</v>
      </c>
      <c r="E1480" t="s">
        <v>25</v>
      </c>
      <c r="F1480" t="s">
        <v>1641</v>
      </c>
      <c r="G1480" t="s">
        <v>5</v>
      </c>
      <c r="H1480" t="str">
        <f>VLOOKUP(Table_Query_from_Meridian_v32[[#This Row],[COUNTRY_CODE_OF_ORIGIN]],Sheet2!A:C,3,FALSE)</f>
        <v xml:space="preserve">Sweden </v>
      </c>
    </row>
    <row r="1481" spans="1:8" x14ac:dyDescent="0.25">
      <c r="A1481" t="s">
        <v>4106</v>
      </c>
      <c r="B1481" t="s">
        <v>4107</v>
      </c>
      <c r="C1481" t="s">
        <v>4108</v>
      </c>
      <c r="D1481">
        <v>0.49</v>
      </c>
      <c r="E1481" t="s">
        <v>995</v>
      </c>
      <c r="F1481" t="s">
        <v>8455</v>
      </c>
      <c r="G1481" t="s">
        <v>5</v>
      </c>
      <c r="H1481" t="str">
        <f>VLOOKUP(Table_Query_from_Meridian_v32[[#This Row],[COUNTRY_CODE_OF_ORIGIN]],Sheet2!A:C,3,FALSE)</f>
        <v xml:space="preserve">Finland </v>
      </c>
    </row>
    <row r="1482" spans="1:8" x14ac:dyDescent="0.25">
      <c r="A1482" t="s">
        <v>4109</v>
      </c>
      <c r="B1482" t="s">
        <v>4110</v>
      </c>
      <c r="C1482" t="s">
        <v>4111</v>
      </c>
      <c r="D1482">
        <v>0.49</v>
      </c>
      <c r="E1482" t="s">
        <v>995</v>
      </c>
      <c r="F1482" t="s">
        <v>8455</v>
      </c>
      <c r="G1482" t="s">
        <v>5</v>
      </c>
      <c r="H1482" t="str">
        <f>VLOOKUP(Table_Query_from_Meridian_v32[[#This Row],[COUNTRY_CODE_OF_ORIGIN]],Sheet2!A:C,3,FALSE)</f>
        <v xml:space="preserve">Finland </v>
      </c>
    </row>
    <row r="1483" spans="1:8" x14ac:dyDescent="0.25">
      <c r="A1483" t="s">
        <v>4112</v>
      </c>
      <c r="B1483" t="s">
        <v>4113</v>
      </c>
      <c r="C1483" t="s">
        <v>4114</v>
      </c>
      <c r="D1483">
        <v>0.49</v>
      </c>
      <c r="E1483" t="s">
        <v>995</v>
      </c>
      <c r="F1483" t="s">
        <v>8455</v>
      </c>
      <c r="G1483" t="s">
        <v>5</v>
      </c>
      <c r="H1483" t="str">
        <f>VLOOKUP(Table_Query_from_Meridian_v32[[#This Row],[COUNTRY_CODE_OF_ORIGIN]],Sheet2!A:C,3,FALSE)</f>
        <v xml:space="preserve">Finland </v>
      </c>
    </row>
    <row r="1484" spans="1:8" x14ac:dyDescent="0.25">
      <c r="A1484" t="s">
        <v>4115</v>
      </c>
      <c r="B1484" t="s">
        <v>4116</v>
      </c>
      <c r="C1484" t="s">
        <v>4117</v>
      </c>
      <c r="D1484">
        <v>0.51</v>
      </c>
      <c r="E1484" t="s">
        <v>995</v>
      </c>
      <c r="F1484" t="s">
        <v>8455</v>
      </c>
      <c r="G1484" t="s">
        <v>5</v>
      </c>
      <c r="H1484" t="str">
        <f>VLOOKUP(Table_Query_from_Meridian_v32[[#This Row],[COUNTRY_CODE_OF_ORIGIN]],Sheet2!A:C,3,FALSE)</f>
        <v xml:space="preserve">Finland </v>
      </c>
    </row>
    <row r="1485" spans="1:8" x14ac:dyDescent="0.25">
      <c r="A1485" t="s">
        <v>4118</v>
      </c>
      <c r="B1485" t="s">
        <v>4119</v>
      </c>
      <c r="C1485" t="s">
        <v>4120</v>
      </c>
      <c r="D1485">
        <v>0.6</v>
      </c>
      <c r="E1485" t="s">
        <v>995</v>
      </c>
      <c r="F1485" t="s">
        <v>8455</v>
      </c>
      <c r="G1485" t="s">
        <v>5</v>
      </c>
      <c r="H1485" t="str">
        <f>VLOOKUP(Table_Query_from_Meridian_v32[[#This Row],[COUNTRY_CODE_OF_ORIGIN]],Sheet2!A:C,3,FALSE)</f>
        <v xml:space="preserve">Finland </v>
      </c>
    </row>
    <row r="1486" spans="1:8" x14ac:dyDescent="0.25">
      <c r="A1486" t="s">
        <v>4121</v>
      </c>
      <c r="B1486" t="s">
        <v>4122</v>
      </c>
      <c r="C1486" t="s">
        <v>4123</v>
      </c>
      <c r="D1486">
        <v>0.61</v>
      </c>
      <c r="E1486" t="s">
        <v>995</v>
      </c>
      <c r="F1486" t="s">
        <v>8455</v>
      </c>
      <c r="G1486" t="s">
        <v>5</v>
      </c>
      <c r="H1486" t="str">
        <f>VLOOKUP(Table_Query_from_Meridian_v32[[#This Row],[COUNTRY_CODE_OF_ORIGIN]],Sheet2!A:C,3,FALSE)</f>
        <v xml:space="preserve">Finland </v>
      </c>
    </row>
    <row r="1487" spans="1:8" x14ac:dyDescent="0.25">
      <c r="A1487" t="s">
        <v>4124</v>
      </c>
      <c r="B1487" t="s">
        <v>4125</v>
      </c>
      <c r="C1487" t="s">
        <v>4126</v>
      </c>
      <c r="D1487">
        <v>0.66</v>
      </c>
      <c r="E1487" t="s">
        <v>995</v>
      </c>
      <c r="F1487" t="s">
        <v>8455</v>
      </c>
      <c r="G1487" t="s">
        <v>5</v>
      </c>
      <c r="H1487" t="str">
        <f>VLOOKUP(Table_Query_from_Meridian_v32[[#This Row],[COUNTRY_CODE_OF_ORIGIN]],Sheet2!A:C,3,FALSE)</f>
        <v xml:space="preserve">Finland </v>
      </c>
    </row>
    <row r="1488" spans="1:8" x14ac:dyDescent="0.25">
      <c r="A1488" t="s">
        <v>4127</v>
      </c>
      <c r="B1488" t="s">
        <v>4128</v>
      </c>
      <c r="C1488" t="s">
        <v>4129</v>
      </c>
      <c r="D1488">
        <v>0.7</v>
      </c>
      <c r="E1488" t="s">
        <v>995</v>
      </c>
      <c r="F1488" t="s">
        <v>8455</v>
      </c>
      <c r="G1488" t="s">
        <v>5</v>
      </c>
      <c r="H1488" t="str">
        <f>VLOOKUP(Table_Query_from_Meridian_v32[[#This Row],[COUNTRY_CODE_OF_ORIGIN]],Sheet2!A:C,3,FALSE)</f>
        <v xml:space="preserve">Finland </v>
      </c>
    </row>
    <row r="1489" spans="1:8" x14ac:dyDescent="0.25">
      <c r="A1489" t="s">
        <v>4130</v>
      </c>
      <c r="B1489" t="s">
        <v>4131</v>
      </c>
      <c r="C1489" t="s">
        <v>4132</v>
      </c>
      <c r="D1489">
        <v>0.11</v>
      </c>
      <c r="E1489" t="s">
        <v>995</v>
      </c>
      <c r="F1489" t="s">
        <v>1641</v>
      </c>
      <c r="G1489" t="s">
        <v>5</v>
      </c>
      <c r="H1489" t="str">
        <f>VLOOKUP(Table_Query_from_Meridian_v32[[#This Row],[COUNTRY_CODE_OF_ORIGIN]],Sheet2!A:C,3,FALSE)</f>
        <v xml:space="preserve">Finland </v>
      </c>
    </row>
    <row r="1490" spans="1:8" x14ac:dyDescent="0.25">
      <c r="A1490" t="s">
        <v>4133</v>
      </c>
      <c r="B1490" t="s">
        <v>4134</v>
      </c>
      <c r="C1490" t="s">
        <v>4135</v>
      </c>
      <c r="D1490">
        <v>0.11</v>
      </c>
      <c r="E1490" t="s">
        <v>995</v>
      </c>
      <c r="F1490" t="s">
        <v>1641</v>
      </c>
      <c r="G1490" t="s">
        <v>5</v>
      </c>
      <c r="H1490" t="str">
        <f>VLOOKUP(Table_Query_from_Meridian_v32[[#This Row],[COUNTRY_CODE_OF_ORIGIN]],Sheet2!A:C,3,FALSE)</f>
        <v xml:space="preserve">Finland </v>
      </c>
    </row>
    <row r="1491" spans="1:8" x14ac:dyDescent="0.25">
      <c r="A1491" t="s">
        <v>4136</v>
      </c>
      <c r="B1491" t="s">
        <v>4137</v>
      </c>
      <c r="C1491" t="s">
        <v>4138</v>
      </c>
      <c r="D1491">
        <v>0.12</v>
      </c>
      <c r="E1491" t="s">
        <v>995</v>
      </c>
      <c r="F1491" t="s">
        <v>1641</v>
      </c>
      <c r="G1491" t="s">
        <v>5</v>
      </c>
      <c r="H1491" t="str">
        <f>VLOOKUP(Table_Query_from_Meridian_v32[[#This Row],[COUNTRY_CODE_OF_ORIGIN]],Sheet2!A:C,3,FALSE)</f>
        <v xml:space="preserve">Finland </v>
      </c>
    </row>
    <row r="1492" spans="1:8" x14ac:dyDescent="0.25">
      <c r="A1492" t="s">
        <v>4139</v>
      </c>
      <c r="B1492" t="s">
        <v>4140</v>
      </c>
      <c r="C1492" t="s">
        <v>4141</v>
      </c>
      <c r="D1492">
        <v>0.12</v>
      </c>
      <c r="E1492" t="s">
        <v>995</v>
      </c>
      <c r="F1492" t="s">
        <v>1641</v>
      </c>
      <c r="G1492" t="s">
        <v>5</v>
      </c>
      <c r="H1492" t="str">
        <f>VLOOKUP(Table_Query_from_Meridian_v32[[#This Row],[COUNTRY_CODE_OF_ORIGIN]],Sheet2!A:C,3,FALSE)</f>
        <v xml:space="preserve">Finland </v>
      </c>
    </row>
    <row r="1493" spans="1:8" x14ac:dyDescent="0.25">
      <c r="A1493" t="s">
        <v>4142</v>
      </c>
      <c r="B1493" t="s">
        <v>4143</v>
      </c>
      <c r="C1493" t="s">
        <v>4144</v>
      </c>
      <c r="D1493">
        <v>0.14000000000000001</v>
      </c>
      <c r="E1493" t="s">
        <v>995</v>
      </c>
      <c r="F1493" t="s">
        <v>1641</v>
      </c>
      <c r="G1493" t="s">
        <v>5</v>
      </c>
      <c r="H1493" t="str">
        <f>VLOOKUP(Table_Query_from_Meridian_v32[[#This Row],[COUNTRY_CODE_OF_ORIGIN]],Sheet2!A:C,3,FALSE)</f>
        <v xml:space="preserve">Finland </v>
      </c>
    </row>
    <row r="1494" spans="1:8" x14ac:dyDescent="0.25">
      <c r="A1494" t="s">
        <v>4145</v>
      </c>
      <c r="B1494" t="s">
        <v>4146</v>
      </c>
      <c r="C1494" t="s">
        <v>5</v>
      </c>
      <c r="D1494">
        <v>0.13</v>
      </c>
      <c r="E1494" t="s">
        <v>995</v>
      </c>
      <c r="F1494" t="s">
        <v>1641</v>
      </c>
      <c r="G1494" t="s">
        <v>5</v>
      </c>
      <c r="H1494" t="str">
        <f>VLOOKUP(Table_Query_from_Meridian_v32[[#This Row],[COUNTRY_CODE_OF_ORIGIN]],Sheet2!A:C,3,FALSE)</f>
        <v xml:space="preserve">Finland </v>
      </c>
    </row>
    <row r="1495" spans="1:8" x14ac:dyDescent="0.25">
      <c r="A1495" t="s">
        <v>4147</v>
      </c>
      <c r="B1495" t="s">
        <v>4148</v>
      </c>
      <c r="C1495" t="s">
        <v>4149</v>
      </c>
      <c r="D1495">
        <v>0.13</v>
      </c>
      <c r="E1495" t="s">
        <v>995</v>
      </c>
      <c r="F1495" t="s">
        <v>1641</v>
      </c>
      <c r="G1495" t="s">
        <v>5</v>
      </c>
      <c r="H1495" t="str">
        <f>VLOOKUP(Table_Query_from_Meridian_v32[[#This Row],[COUNTRY_CODE_OF_ORIGIN]],Sheet2!A:C,3,FALSE)</f>
        <v xml:space="preserve">Finland </v>
      </c>
    </row>
    <row r="1496" spans="1:8" x14ac:dyDescent="0.25">
      <c r="A1496" t="s">
        <v>4150</v>
      </c>
      <c r="B1496" t="s">
        <v>4151</v>
      </c>
      <c r="C1496" t="s">
        <v>5</v>
      </c>
      <c r="D1496">
        <v>0.13</v>
      </c>
      <c r="E1496" t="s">
        <v>995</v>
      </c>
      <c r="F1496" t="s">
        <v>1641</v>
      </c>
      <c r="G1496" t="s">
        <v>5</v>
      </c>
      <c r="H1496" t="str">
        <f>VLOOKUP(Table_Query_from_Meridian_v32[[#This Row],[COUNTRY_CODE_OF_ORIGIN]],Sheet2!A:C,3,FALSE)</f>
        <v xml:space="preserve">Finland </v>
      </c>
    </row>
    <row r="1497" spans="1:8" x14ac:dyDescent="0.25">
      <c r="A1497" t="s">
        <v>4152</v>
      </c>
      <c r="B1497" t="s">
        <v>4153</v>
      </c>
      <c r="C1497" t="s">
        <v>4154</v>
      </c>
      <c r="D1497">
        <v>0.14000000000000001</v>
      </c>
      <c r="E1497" t="s">
        <v>995</v>
      </c>
      <c r="F1497" t="s">
        <v>1641</v>
      </c>
      <c r="G1497" t="s">
        <v>5</v>
      </c>
      <c r="H1497" t="str">
        <f>VLOOKUP(Table_Query_from_Meridian_v32[[#This Row],[COUNTRY_CODE_OF_ORIGIN]],Sheet2!A:C,3,FALSE)</f>
        <v xml:space="preserve">Finland </v>
      </c>
    </row>
    <row r="1498" spans="1:8" x14ac:dyDescent="0.25">
      <c r="A1498" t="s">
        <v>4155</v>
      </c>
      <c r="B1498" t="s">
        <v>4156</v>
      </c>
      <c r="C1498" t="s">
        <v>4157</v>
      </c>
      <c r="D1498">
        <v>0.28000000000000003</v>
      </c>
      <c r="E1498" t="s">
        <v>995</v>
      </c>
      <c r="F1498" t="s">
        <v>8455</v>
      </c>
      <c r="G1498" t="s">
        <v>5</v>
      </c>
      <c r="H1498" t="str">
        <f>VLOOKUP(Table_Query_from_Meridian_v32[[#This Row],[COUNTRY_CODE_OF_ORIGIN]],Sheet2!A:C,3,FALSE)</f>
        <v xml:space="preserve">Finland </v>
      </c>
    </row>
    <row r="1499" spans="1:8" x14ac:dyDescent="0.25">
      <c r="A1499" t="s">
        <v>4158</v>
      </c>
      <c r="B1499" t="s">
        <v>4159</v>
      </c>
      <c r="C1499" t="s">
        <v>4160</v>
      </c>
      <c r="D1499">
        <v>0.4</v>
      </c>
      <c r="E1499" t="s">
        <v>995</v>
      </c>
      <c r="F1499" t="s">
        <v>8455</v>
      </c>
      <c r="G1499" t="s">
        <v>5</v>
      </c>
      <c r="H1499" t="str">
        <f>VLOOKUP(Table_Query_from_Meridian_v32[[#This Row],[COUNTRY_CODE_OF_ORIGIN]],Sheet2!A:C,3,FALSE)</f>
        <v xml:space="preserve">Finland </v>
      </c>
    </row>
    <row r="1500" spans="1:8" x14ac:dyDescent="0.25">
      <c r="A1500" t="s">
        <v>4161</v>
      </c>
      <c r="B1500" t="s">
        <v>4162</v>
      </c>
      <c r="C1500" t="s">
        <v>4163</v>
      </c>
      <c r="D1500">
        <v>0.92</v>
      </c>
      <c r="E1500" t="s">
        <v>995</v>
      </c>
      <c r="F1500" t="s">
        <v>8455</v>
      </c>
      <c r="G1500" t="s">
        <v>5</v>
      </c>
      <c r="H1500" t="str">
        <f>VLOOKUP(Table_Query_from_Meridian_v32[[#This Row],[COUNTRY_CODE_OF_ORIGIN]],Sheet2!A:C,3,FALSE)</f>
        <v xml:space="preserve">Finland </v>
      </c>
    </row>
    <row r="1501" spans="1:8" x14ac:dyDescent="0.25">
      <c r="A1501" t="s">
        <v>4164</v>
      </c>
      <c r="B1501" t="s">
        <v>4165</v>
      </c>
      <c r="C1501" t="s">
        <v>4166</v>
      </c>
      <c r="D1501">
        <v>0.3</v>
      </c>
      <c r="E1501" t="s">
        <v>995</v>
      </c>
      <c r="F1501" t="s">
        <v>8455</v>
      </c>
      <c r="G1501" t="s">
        <v>5</v>
      </c>
      <c r="H1501" t="str">
        <f>VLOOKUP(Table_Query_from_Meridian_v32[[#This Row],[COUNTRY_CODE_OF_ORIGIN]],Sheet2!A:C,3,FALSE)</f>
        <v xml:space="preserve">Finland </v>
      </c>
    </row>
    <row r="1502" spans="1:8" x14ac:dyDescent="0.25">
      <c r="A1502" t="s">
        <v>4167</v>
      </c>
      <c r="B1502" t="s">
        <v>4168</v>
      </c>
      <c r="C1502" t="s">
        <v>4169</v>
      </c>
      <c r="D1502">
        <v>0.2</v>
      </c>
      <c r="E1502" t="s">
        <v>995</v>
      </c>
      <c r="F1502" t="s">
        <v>8455</v>
      </c>
      <c r="G1502" t="s">
        <v>5</v>
      </c>
      <c r="H1502" t="str">
        <f>VLOOKUP(Table_Query_from_Meridian_v32[[#This Row],[COUNTRY_CODE_OF_ORIGIN]],Sheet2!A:C,3,FALSE)</f>
        <v xml:space="preserve">Finland </v>
      </c>
    </row>
    <row r="1503" spans="1:8" x14ac:dyDescent="0.25">
      <c r="A1503" t="s">
        <v>4170</v>
      </c>
      <c r="B1503" t="s">
        <v>4171</v>
      </c>
      <c r="C1503" t="s">
        <v>4172</v>
      </c>
      <c r="D1503">
        <v>0.21</v>
      </c>
      <c r="E1503" t="s">
        <v>995</v>
      </c>
      <c r="F1503" t="s">
        <v>8455</v>
      </c>
      <c r="G1503" t="s">
        <v>5</v>
      </c>
      <c r="H1503" t="str">
        <f>VLOOKUP(Table_Query_from_Meridian_v32[[#This Row],[COUNTRY_CODE_OF_ORIGIN]],Sheet2!A:C,3,FALSE)</f>
        <v xml:space="preserve">Finland </v>
      </c>
    </row>
    <row r="1504" spans="1:8" x14ac:dyDescent="0.25">
      <c r="A1504" t="s">
        <v>4173</v>
      </c>
      <c r="B1504" t="s">
        <v>4174</v>
      </c>
      <c r="C1504" t="s">
        <v>5</v>
      </c>
      <c r="D1504">
        <v>0.21</v>
      </c>
      <c r="E1504" t="s">
        <v>995</v>
      </c>
      <c r="F1504" t="s">
        <v>8455</v>
      </c>
      <c r="G1504" t="s">
        <v>5</v>
      </c>
      <c r="H1504" t="str">
        <f>VLOOKUP(Table_Query_from_Meridian_v32[[#This Row],[COUNTRY_CODE_OF_ORIGIN]],Sheet2!A:C,3,FALSE)</f>
        <v xml:space="preserve">Finland </v>
      </c>
    </row>
    <row r="1505" spans="1:8" x14ac:dyDescent="0.25">
      <c r="A1505" t="s">
        <v>4175</v>
      </c>
      <c r="B1505" t="s">
        <v>4176</v>
      </c>
      <c r="C1505" t="s">
        <v>5</v>
      </c>
      <c r="D1505">
        <v>1.7</v>
      </c>
      <c r="E1505" t="s">
        <v>995</v>
      </c>
      <c r="F1505" t="s">
        <v>8455</v>
      </c>
      <c r="G1505" t="s">
        <v>5</v>
      </c>
      <c r="H1505" t="str">
        <f>VLOOKUP(Table_Query_from_Meridian_v32[[#This Row],[COUNTRY_CODE_OF_ORIGIN]],Sheet2!A:C,3,FALSE)</f>
        <v xml:space="preserve">Finland </v>
      </c>
    </row>
    <row r="1506" spans="1:8" x14ac:dyDescent="0.25">
      <c r="A1506" t="s">
        <v>4177</v>
      </c>
      <c r="B1506" t="s">
        <v>4178</v>
      </c>
      <c r="C1506" t="s">
        <v>5</v>
      </c>
      <c r="D1506">
        <v>0</v>
      </c>
      <c r="E1506" t="s">
        <v>995</v>
      </c>
      <c r="F1506" t="s">
        <v>8455</v>
      </c>
      <c r="G1506" t="s">
        <v>5</v>
      </c>
      <c r="H1506" t="str">
        <f>VLOOKUP(Table_Query_from_Meridian_v32[[#This Row],[COUNTRY_CODE_OF_ORIGIN]],Sheet2!A:C,3,FALSE)</f>
        <v xml:space="preserve">Finland </v>
      </c>
    </row>
    <row r="1507" spans="1:8" x14ac:dyDescent="0.25">
      <c r="A1507" t="s">
        <v>4179</v>
      </c>
      <c r="B1507" t="s">
        <v>4180</v>
      </c>
      <c r="C1507" t="s">
        <v>5</v>
      </c>
      <c r="D1507">
        <v>0</v>
      </c>
      <c r="E1507" t="s">
        <v>995</v>
      </c>
      <c r="F1507" t="s">
        <v>8455</v>
      </c>
      <c r="G1507" t="s">
        <v>5</v>
      </c>
      <c r="H1507" t="str">
        <f>VLOOKUP(Table_Query_from_Meridian_v32[[#This Row],[COUNTRY_CODE_OF_ORIGIN]],Sheet2!A:C,3,FALSE)</f>
        <v xml:space="preserve">Finland </v>
      </c>
    </row>
    <row r="1508" spans="1:8" x14ac:dyDescent="0.25">
      <c r="A1508" t="s">
        <v>4181</v>
      </c>
      <c r="B1508" t="s">
        <v>4182</v>
      </c>
      <c r="C1508" t="s">
        <v>29</v>
      </c>
      <c r="D1508">
        <v>0.36</v>
      </c>
      <c r="E1508" t="s">
        <v>6</v>
      </c>
      <c r="F1508" t="s">
        <v>8456</v>
      </c>
      <c r="G1508" t="s">
        <v>5</v>
      </c>
      <c r="H1508" t="str">
        <f>VLOOKUP(Table_Query_from_Meridian_v32[[#This Row],[COUNTRY_CODE_OF_ORIGIN]],Sheet2!A:C,3,FALSE)</f>
        <v xml:space="preserve">Great Britain (United Kingdom) </v>
      </c>
    </row>
    <row r="1509" spans="1:8" x14ac:dyDescent="0.25">
      <c r="A1509" t="s">
        <v>4183</v>
      </c>
      <c r="B1509" t="s">
        <v>4184</v>
      </c>
      <c r="C1509" t="s">
        <v>29</v>
      </c>
      <c r="D1509">
        <v>0.53</v>
      </c>
      <c r="E1509" t="s">
        <v>6</v>
      </c>
      <c r="F1509" t="s">
        <v>8456</v>
      </c>
      <c r="G1509" t="s">
        <v>5</v>
      </c>
      <c r="H1509" t="str">
        <f>VLOOKUP(Table_Query_from_Meridian_v32[[#This Row],[COUNTRY_CODE_OF_ORIGIN]],Sheet2!A:C,3,FALSE)</f>
        <v xml:space="preserve">Great Britain (United Kingdom) </v>
      </c>
    </row>
    <row r="1510" spans="1:8" x14ac:dyDescent="0.25">
      <c r="A1510" t="s">
        <v>4185</v>
      </c>
      <c r="B1510" t="s">
        <v>4186</v>
      </c>
      <c r="C1510" t="s">
        <v>5</v>
      </c>
      <c r="D1510">
        <v>0.06</v>
      </c>
      <c r="E1510" t="s">
        <v>6</v>
      </c>
      <c r="F1510" t="s">
        <v>8456</v>
      </c>
      <c r="G1510" t="s">
        <v>5</v>
      </c>
      <c r="H1510" t="str">
        <f>VLOOKUP(Table_Query_from_Meridian_v32[[#This Row],[COUNTRY_CODE_OF_ORIGIN]],Sheet2!A:C,3,FALSE)</f>
        <v xml:space="preserve">Great Britain (United Kingdom) </v>
      </c>
    </row>
    <row r="1511" spans="1:8" x14ac:dyDescent="0.25">
      <c r="A1511" t="s">
        <v>4187</v>
      </c>
      <c r="B1511" t="s">
        <v>4188</v>
      </c>
      <c r="C1511" t="s">
        <v>5</v>
      </c>
      <c r="D1511">
        <v>0.47</v>
      </c>
      <c r="E1511" t="s">
        <v>6</v>
      </c>
      <c r="F1511" t="s">
        <v>8456</v>
      </c>
      <c r="G1511" t="s">
        <v>5</v>
      </c>
      <c r="H1511" t="str">
        <f>VLOOKUP(Table_Query_from_Meridian_v32[[#This Row],[COUNTRY_CODE_OF_ORIGIN]],Sheet2!A:C,3,FALSE)</f>
        <v xml:space="preserve">Great Britain (United Kingdom) </v>
      </c>
    </row>
    <row r="1512" spans="1:8" x14ac:dyDescent="0.25">
      <c r="A1512" t="s">
        <v>4189</v>
      </c>
      <c r="B1512" t="s">
        <v>4190</v>
      </c>
      <c r="C1512" t="s">
        <v>29</v>
      </c>
      <c r="D1512">
        <v>5.6</v>
      </c>
      <c r="E1512" t="s">
        <v>6</v>
      </c>
      <c r="F1512" t="s">
        <v>8457</v>
      </c>
      <c r="G1512" t="s">
        <v>8306</v>
      </c>
      <c r="H1512" t="str">
        <f>VLOOKUP(Table_Query_from_Meridian_v32[[#This Row],[COUNTRY_CODE_OF_ORIGIN]],Sheet2!A:C,3,FALSE)</f>
        <v xml:space="preserve">Great Britain (United Kingdom) </v>
      </c>
    </row>
    <row r="1513" spans="1:8" x14ac:dyDescent="0.25">
      <c r="A1513" t="s">
        <v>4191</v>
      </c>
      <c r="B1513" t="s">
        <v>4192</v>
      </c>
      <c r="C1513" t="s">
        <v>29</v>
      </c>
      <c r="D1513">
        <v>5.8</v>
      </c>
      <c r="E1513" t="s">
        <v>6</v>
      </c>
      <c r="F1513" t="s">
        <v>8457</v>
      </c>
      <c r="G1513" t="s">
        <v>8306</v>
      </c>
      <c r="H1513" t="str">
        <f>VLOOKUP(Table_Query_from_Meridian_v32[[#This Row],[COUNTRY_CODE_OF_ORIGIN]],Sheet2!A:C,3,FALSE)</f>
        <v xml:space="preserve">Great Britain (United Kingdom) </v>
      </c>
    </row>
    <row r="1514" spans="1:8" x14ac:dyDescent="0.25">
      <c r="A1514" t="s">
        <v>4193</v>
      </c>
      <c r="B1514" t="s">
        <v>4194</v>
      </c>
      <c r="C1514" t="s">
        <v>5</v>
      </c>
      <c r="D1514">
        <v>2.8</v>
      </c>
      <c r="E1514" t="s">
        <v>6</v>
      </c>
      <c r="F1514" t="s">
        <v>8457</v>
      </c>
      <c r="G1514" t="s">
        <v>8306</v>
      </c>
      <c r="H1514" t="str">
        <f>VLOOKUP(Table_Query_from_Meridian_v32[[#This Row],[COUNTRY_CODE_OF_ORIGIN]],Sheet2!A:C,3,FALSE)</f>
        <v xml:space="preserve">Great Britain (United Kingdom) </v>
      </c>
    </row>
    <row r="1515" spans="1:8" x14ac:dyDescent="0.25">
      <c r="A1515" t="s">
        <v>4195</v>
      </c>
      <c r="B1515" t="s">
        <v>4196</v>
      </c>
      <c r="C1515" t="s">
        <v>5</v>
      </c>
      <c r="D1515">
        <v>3.8</v>
      </c>
      <c r="E1515" t="s">
        <v>6</v>
      </c>
      <c r="F1515" t="s">
        <v>8457</v>
      </c>
      <c r="G1515" t="s">
        <v>8306</v>
      </c>
      <c r="H1515" t="str">
        <f>VLOOKUP(Table_Query_from_Meridian_v32[[#This Row],[COUNTRY_CODE_OF_ORIGIN]],Sheet2!A:C,3,FALSE)</f>
        <v xml:space="preserve">Great Britain (United Kingdom) </v>
      </c>
    </row>
    <row r="1516" spans="1:8" x14ac:dyDescent="0.25">
      <c r="A1516" t="s">
        <v>4197</v>
      </c>
      <c r="B1516" t="s">
        <v>4198</v>
      </c>
      <c r="C1516" t="s">
        <v>5</v>
      </c>
      <c r="D1516">
        <v>5.3</v>
      </c>
      <c r="E1516" t="s">
        <v>6</v>
      </c>
      <c r="F1516" t="s">
        <v>8457</v>
      </c>
      <c r="G1516" t="s">
        <v>8306</v>
      </c>
      <c r="H1516" t="str">
        <f>VLOOKUP(Table_Query_from_Meridian_v32[[#This Row],[COUNTRY_CODE_OF_ORIGIN]],Sheet2!A:C,3,FALSE)</f>
        <v xml:space="preserve">Great Britain (United Kingdom) </v>
      </c>
    </row>
    <row r="1517" spans="1:8" x14ac:dyDescent="0.25">
      <c r="A1517" t="s">
        <v>4199</v>
      </c>
      <c r="B1517" t="s">
        <v>4200</v>
      </c>
      <c r="C1517" t="s">
        <v>29</v>
      </c>
      <c r="D1517">
        <v>5.6</v>
      </c>
      <c r="E1517" t="s">
        <v>6</v>
      </c>
      <c r="F1517" t="s">
        <v>8457</v>
      </c>
      <c r="G1517" t="s">
        <v>8306</v>
      </c>
      <c r="H1517" t="str">
        <f>VLOOKUP(Table_Query_from_Meridian_v32[[#This Row],[COUNTRY_CODE_OF_ORIGIN]],Sheet2!A:C,3,FALSE)</f>
        <v xml:space="preserve">Great Britain (United Kingdom) </v>
      </c>
    </row>
    <row r="1518" spans="1:8" x14ac:dyDescent="0.25">
      <c r="A1518" t="s">
        <v>4201</v>
      </c>
      <c r="B1518" t="s">
        <v>4202</v>
      </c>
      <c r="C1518" t="s">
        <v>29</v>
      </c>
      <c r="D1518">
        <v>7.5</v>
      </c>
      <c r="E1518" t="s">
        <v>6</v>
      </c>
      <c r="F1518" t="s">
        <v>8457</v>
      </c>
      <c r="G1518" t="s">
        <v>8306</v>
      </c>
      <c r="H1518" t="str">
        <f>VLOOKUP(Table_Query_from_Meridian_v32[[#This Row],[COUNTRY_CODE_OF_ORIGIN]],Sheet2!A:C,3,FALSE)</f>
        <v xml:space="preserve">Great Britain (United Kingdom) </v>
      </c>
    </row>
    <row r="1519" spans="1:8" x14ac:dyDescent="0.25">
      <c r="A1519" t="s">
        <v>4203</v>
      </c>
      <c r="B1519" t="s">
        <v>4204</v>
      </c>
      <c r="C1519" t="s">
        <v>29</v>
      </c>
      <c r="D1519">
        <v>15.5</v>
      </c>
      <c r="E1519" t="s">
        <v>6</v>
      </c>
      <c r="F1519" t="s">
        <v>8457</v>
      </c>
      <c r="G1519" t="s">
        <v>8306</v>
      </c>
      <c r="H1519" t="str">
        <f>VLOOKUP(Table_Query_from_Meridian_v32[[#This Row],[COUNTRY_CODE_OF_ORIGIN]],Sheet2!A:C,3,FALSE)</f>
        <v xml:space="preserve">Great Britain (United Kingdom) </v>
      </c>
    </row>
    <row r="1520" spans="1:8" x14ac:dyDescent="0.25">
      <c r="A1520" t="s">
        <v>4205</v>
      </c>
      <c r="B1520" t="s">
        <v>4206</v>
      </c>
      <c r="C1520" t="s">
        <v>5</v>
      </c>
      <c r="D1520">
        <v>25</v>
      </c>
      <c r="E1520" t="s">
        <v>6</v>
      </c>
      <c r="F1520" t="s">
        <v>8457</v>
      </c>
      <c r="G1520" t="s">
        <v>8306</v>
      </c>
      <c r="H1520" t="str">
        <f>VLOOKUP(Table_Query_from_Meridian_v32[[#This Row],[COUNTRY_CODE_OF_ORIGIN]],Sheet2!A:C,3,FALSE)</f>
        <v xml:space="preserve">Great Britain (United Kingdom) </v>
      </c>
    </row>
    <row r="1521" spans="1:8" x14ac:dyDescent="0.25">
      <c r="A1521" t="s">
        <v>4207</v>
      </c>
      <c r="B1521" t="s">
        <v>4208</v>
      </c>
      <c r="C1521" t="s">
        <v>29</v>
      </c>
      <c r="D1521">
        <v>31.5</v>
      </c>
      <c r="E1521" t="s">
        <v>6</v>
      </c>
      <c r="F1521" t="s">
        <v>8457</v>
      </c>
      <c r="G1521" t="s">
        <v>8306</v>
      </c>
      <c r="H1521" t="str">
        <f>VLOOKUP(Table_Query_from_Meridian_v32[[#This Row],[COUNTRY_CODE_OF_ORIGIN]],Sheet2!A:C,3,FALSE)</f>
        <v xml:space="preserve">Great Britain (United Kingdom) </v>
      </c>
    </row>
    <row r="1522" spans="1:8" x14ac:dyDescent="0.25">
      <c r="A1522" t="s">
        <v>4209</v>
      </c>
      <c r="B1522" t="s">
        <v>4210</v>
      </c>
      <c r="C1522" t="s">
        <v>5</v>
      </c>
      <c r="D1522">
        <v>1.2</v>
      </c>
      <c r="E1522" t="s">
        <v>6</v>
      </c>
      <c r="F1522" t="s">
        <v>8457</v>
      </c>
      <c r="G1522" t="s">
        <v>8306</v>
      </c>
      <c r="H1522" t="str">
        <f>VLOOKUP(Table_Query_from_Meridian_v32[[#This Row],[COUNTRY_CODE_OF_ORIGIN]],Sheet2!A:C,3,FALSE)</f>
        <v xml:space="preserve">Great Britain (United Kingdom) </v>
      </c>
    </row>
    <row r="1523" spans="1:8" x14ac:dyDescent="0.25">
      <c r="A1523" t="s">
        <v>4211</v>
      </c>
      <c r="B1523" t="s">
        <v>4212</v>
      </c>
      <c r="C1523" t="s">
        <v>5</v>
      </c>
      <c r="D1523">
        <v>1.3</v>
      </c>
      <c r="E1523" t="s">
        <v>6</v>
      </c>
      <c r="F1523" t="s">
        <v>8457</v>
      </c>
      <c r="G1523" t="s">
        <v>8306</v>
      </c>
      <c r="H1523" t="str">
        <f>VLOOKUP(Table_Query_from_Meridian_v32[[#This Row],[COUNTRY_CODE_OF_ORIGIN]],Sheet2!A:C,3,FALSE)</f>
        <v xml:space="preserve">Great Britain (United Kingdom) </v>
      </c>
    </row>
    <row r="1524" spans="1:8" x14ac:dyDescent="0.25">
      <c r="A1524" t="s">
        <v>4213</v>
      </c>
      <c r="B1524" t="s">
        <v>4214</v>
      </c>
      <c r="C1524" t="s">
        <v>5</v>
      </c>
      <c r="D1524">
        <v>2</v>
      </c>
      <c r="E1524" t="s">
        <v>6</v>
      </c>
      <c r="F1524" t="s">
        <v>8457</v>
      </c>
      <c r="G1524" t="s">
        <v>8306</v>
      </c>
      <c r="H1524" t="str">
        <f>VLOOKUP(Table_Query_from_Meridian_v32[[#This Row],[COUNTRY_CODE_OF_ORIGIN]],Sheet2!A:C,3,FALSE)</f>
        <v xml:space="preserve">Great Britain (United Kingdom) </v>
      </c>
    </row>
    <row r="1525" spans="1:8" x14ac:dyDescent="0.25">
      <c r="A1525" t="s">
        <v>4215</v>
      </c>
      <c r="B1525" t="s">
        <v>4216</v>
      </c>
      <c r="C1525" t="s">
        <v>5</v>
      </c>
      <c r="D1525">
        <v>5.3</v>
      </c>
      <c r="E1525" t="s">
        <v>6</v>
      </c>
      <c r="F1525" t="s">
        <v>8457</v>
      </c>
      <c r="G1525" t="s">
        <v>8306</v>
      </c>
      <c r="H1525" t="str">
        <f>VLOOKUP(Table_Query_from_Meridian_v32[[#This Row],[COUNTRY_CODE_OF_ORIGIN]],Sheet2!A:C,3,FALSE)</f>
        <v xml:space="preserve">Great Britain (United Kingdom) </v>
      </c>
    </row>
    <row r="1526" spans="1:8" x14ac:dyDescent="0.25">
      <c r="A1526" t="s">
        <v>4217</v>
      </c>
      <c r="B1526" t="s">
        <v>4218</v>
      </c>
      <c r="C1526" t="s">
        <v>29</v>
      </c>
      <c r="D1526">
        <v>5.2</v>
      </c>
      <c r="E1526" t="s">
        <v>6</v>
      </c>
      <c r="F1526" t="s">
        <v>8457</v>
      </c>
      <c r="G1526" t="s">
        <v>8306</v>
      </c>
      <c r="H1526" t="str">
        <f>VLOOKUP(Table_Query_from_Meridian_v32[[#This Row],[COUNTRY_CODE_OF_ORIGIN]],Sheet2!A:C,3,FALSE)</f>
        <v xml:space="preserve">Great Britain (United Kingdom) </v>
      </c>
    </row>
    <row r="1527" spans="1:8" x14ac:dyDescent="0.25">
      <c r="A1527" t="s">
        <v>4219</v>
      </c>
      <c r="B1527" t="s">
        <v>4220</v>
      </c>
      <c r="C1527" t="s">
        <v>29</v>
      </c>
      <c r="D1527">
        <v>7.7</v>
      </c>
      <c r="E1527" t="s">
        <v>6</v>
      </c>
      <c r="F1527" t="s">
        <v>8457</v>
      </c>
      <c r="G1527" t="s">
        <v>8306</v>
      </c>
      <c r="H1527" t="str">
        <f>VLOOKUP(Table_Query_from_Meridian_v32[[#This Row],[COUNTRY_CODE_OF_ORIGIN]],Sheet2!A:C,3,FALSE)</f>
        <v xml:space="preserve">Great Britain (United Kingdom) </v>
      </c>
    </row>
    <row r="1528" spans="1:8" x14ac:dyDescent="0.25">
      <c r="A1528" t="s">
        <v>4221</v>
      </c>
      <c r="B1528" t="s">
        <v>4222</v>
      </c>
      <c r="C1528" t="s">
        <v>29</v>
      </c>
      <c r="D1528">
        <v>10.5</v>
      </c>
      <c r="E1528" t="s">
        <v>6</v>
      </c>
      <c r="F1528" t="s">
        <v>8457</v>
      </c>
      <c r="G1528" t="s">
        <v>8306</v>
      </c>
      <c r="H1528" t="str">
        <f>VLOOKUP(Table_Query_from_Meridian_v32[[#This Row],[COUNTRY_CODE_OF_ORIGIN]],Sheet2!A:C,3,FALSE)</f>
        <v xml:space="preserve">Great Britain (United Kingdom) </v>
      </c>
    </row>
    <row r="1529" spans="1:8" x14ac:dyDescent="0.25">
      <c r="A1529" t="s">
        <v>4223</v>
      </c>
      <c r="B1529" t="s">
        <v>4224</v>
      </c>
      <c r="C1529" t="s">
        <v>29</v>
      </c>
      <c r="D1529">
        <v>30.3</v>
      </c>
      <c r="E1529" t="s">
        <v>6</v>
      </c>
      <c r="F1529" t="s">
        <v>8457</v>
      </c>
      <c r="G1529" t="s">
        <v>8306</v>
      </c>
      <c r="H1529" t="str">
        <f>VLOOKUP(Table_Query_from_Meridian_v32[[#This Row],[COUNTRY_CODE_OF_ORIGIN]],Sheet2!A:C,3,FALSE)</f>
        <v xml:space="preserve">Great Britain (United Kingdom) </v>
      </c>
    </row>
    <row r="1530" spans="1:8" x14ac:dyDescent="0.25">
      <c r="A1530" t="s">
        <v>4225</v>
      </c>
      <c r="B1530" t="s">
        <v>4226</v>
      </c>
      <c r="C1530" t="s">
        <v>29</v>
      </c>
      <c r="D1530">
        <v>10</v>
      </c>
      <c r="E1530" t="s">
        <v>4227</v>
      </c>
      <c r="F1530" t="s">
        <v>8457</v>
      </c>
      <c r="G1530" t="s">
        <v>8306</v>
      </c>
      <c r="H1530" t="str">
        <f>VLOOKUP(Table_Query_from_Meridian_v32[[#This Row],[COUNTRY_CODE_OF_ORIGIN]],Sheet2!A:C,3,FALSE)</f>
        <v xml:space="preserve">Turkey </v>
      </c>
    </row>
    <row r="1531" spans="1:8" x14ac:dyDescent="0.25">
      <c r="A1531" t="s">
        <v>4228</v>
      </c>
      <c r="B1531" t="s">
        <v>4229</v>
      </c>
      <c r="C1531" t="s">
        <v>29</v>
      </c>
      <c r="D1531">
        <v>15.7</v>
      </c>
      <c r="E1531" t="s">
        <v>4227</v>
      </c>
      <c r="F1531" t="s">
        <v>8457</v>
      </c>
      <c r="G1531" t="s">
        <v>8306</v>
      </c>
      <c r="H1531" t="str">
        <f>VLOOKUP(Table_Query_from_Meridian_v32[[#This Row],[COUNTRY_CODE_OF_ORIGIN]],Sheet2!A:C,3,FALSE)</f>
        <v xml:space="preserve">Turkey </v>
      </c>
    </row>
    <row r="1532" spans="1:8" x14ac:dyDescent="0.25">
      <c r="A1532" t="s">
        <v>4230</v>
      </c>
      <c r="B1532" t="s">
        <v>4231</v>
      </c>
      <c r="C1532" t="s">
        <v>29</v>
      </c>
      <c r="D1532">
        <v>25</v>
      </c>
      <c r="E1532" t="s">
        <v>4227</v>
      </c>
      <c r="F1532" t="s">
        <v>8457</v>
      </c>
      <c r="G1532" t="s">
        <v>8306</v>
      </c>
      <c r="H1532" t="str">
        <f>VLOOKUP(Table_Query_from_Meridian_v32[[#This Row],[COUNTRY_CODE_OF_ORIGIN]],Sheet2!A:C,3,FALSE)</f>
        <v xml:space="preserve">Turkey </v>
      </c>
    </row>
    <row r="1533" spans="1:8" x14ac:dyDescent="0.25">
      <c r="A1533" t="s">
        <v>4232</v>
      </c>
      <c r="B1533" t="s">
        <v>4233</v>
      </c>
      <c r="C1533" t="s">
        <v>5</v>
      </c>
      <c r="D1533">
        <v>5.7</v>
      </c>
      <c r="E1533" t="s">
        <v>6</v>
      </c>
      <c r="F1533" t="s">
        <v>8458</v>
      </c>
      <c r="G1533" t="s">
        <v>5</v>
      </c>
      <c r="H1533" t="str">
        <f>VLOOKUP(Table_Query_from_Meridian_v32[[#This Row],[COUNTRY_CODE_OF_ORIGIN]],Sheet2!A:C,3,FALSE)</f>
        <v xml:space="preserve">Great Britain (United Kingdom) </v>
      </c>
    </row>
    <row r="1534" spans="1:8" x14ac:dyDescent="0.25">
      <c r="A1534" t="s">
        <v>4234</v>
      </c>
      <c r="B1534" t="s">
        <v>4235</v>
      </c>
      <c r="C1534" t="s">
        <v>29</v>
      </c>
      <c r="D1534">
        <v>6.5</v>
      </c>
      <c r="E1534" t="s">
        <v>6</v>
      </c>
      <c r="F1534" t="s">
        <v>8458</v>
      </c>
      <c r="G1534" t="s">
        <v>5</v>
      </c>
      <c r="H1534" t="str">
        <f>VLOOKUP(Table_Query_from_Meridian_v32[[#This Row],[COUNTRY_CODE_OF_ORIGIN]],Sheet2!A:C,3,FALSE)</f>
        <v xml:space="preserve">Great Britain (United Kingdom) </v>
      </c>
    </row>
    <row r="1535" spans="1:8" x14ac:dyDescent="0.25">
      <c r="A1535" t="s">
        <v>4236</v>
      </c>
      <c r="B1535" t="s">
        <v>4237</v>
      </c>
      <c r="C1535" t="s">
        <v>29</v>
      </c>
      <c r="D1535">
        <v>9</v>
      </c>
      <c r="E1535" t="s">
        <v>6</v>
      </c>
      <c r="F1535" t="s">
        <v>8458</v>
      </c>
      <c r="G1535" t="s">
        <v>5</v>
      </c>
      <c r="H1535" t="str">
        <f>VLOOKUP(Table_Query_from_Meridian_v32[[#This Row],[COUNTRY_CODE_OF_ORIGIN]],Sheet2!A:C,3,FALSE)</f>
        <v xml:space="preserve">Great Britain (United Kingdom) </v>
      </c>
    </row>
    <row r="1536" spans="1:8" x14ac:dyDescent="0.25">
      <c r="A1536" t="s">
        <v>4238</v>
      </c>
      <c r="B1536" t="s">
        <v>4239</v>
      </c>
      <c r="C1536" t="s">
        <v>29</v>
      </c>
      <c r="D1536">
        <v>11.5</v>
      </c>
      <c r="E1536" t="s">
        <v>6</v>
      </c>
      <c r="F1536" t="s">
        <v>8458</v>
      </c>
      <c r="G1536" t="s">
        <v>5</v>
      </c>
      <c r="H1536" t="str">
        <f>VLOOKUP(Table_Query_from_Meridian_v32[[#This Row],[COUNTRY_CODE_OF_ORIGIN]],Sheet2!A:C,3,FALSE)</f>
        <v xml:space="preserve">Great Britain (United Kingdom) </v>
      </c>
    </row>
    <row r="1537" spans="1:8" x14ac:dyDescent="0.25">
      <c r="A1537" t="s">
        <v>4240</v>
      </c>
      <c r="B1537" t="s">
        <v>4241</v>
      </c>
      <c r="C1537" t="s">
        <v>5</v>
      </c>
      <c r="D1537">
        <v>10.6</v>
      </c>
      <c r="E1537" t="s">
        <v>505</v>
      </c>
      <c r="F1537" t="s">
        <v>8458</v>
      </c>
      <c r="G1537" t="s">
        <v>5</v>
      </c>
      <c r="H1537" t="str">
        <f>VLOOKUP(Table_Query_from_Meridian_v32[[#This Row],[COUNTRY_CODE_OF_ORIGIN]],Sheet2!A:C,3,FALSE)</f>
        <v xml:space="preserve">Italy </v>
      </c>
    </row>
    <row r="1538" spans="1:8" x14ac:dyDescent="0.25">
      <c r="A1538" t="s">
        <v>4242</v>
      </c>
      <c r="B1538" t="s">
        <v>4243</v>
      </c>
      <c r="C1538" t="s">
        <v>29</v>
      </c>
      <c r="D1538">
        <v>8.4</v>
      </c>
      <c r="E1538" t="s">
        <v>6</v>
      </c>
      <c r="F1538" t="s">
        <v>8457</v>
      </c>
      <c r="G1538" t="s">
        <v>8306</v>
      </c>
      <c r="H1538" t="str">
        <f>VLOOKUP(Table_Query_from_Meridian_v32[[#This Row],[COUNTRY_CODE_OF_ORIGIN]],Sheet2!A:C,3,FALSE)</f>
        <v xml:space="preserve">Great Britain (United Kingdom) </v>
      </c>
    </row>
    <row r="1539" spans="1:8" x14ac:dyDescent="0.25">
      <c r="A1539" t="s">
        <v>4244</v>
      </c>
      <c r="B1539" t="s">
        <v>4245</v>
      </c>
      <c r="C1539" t="s">
        <v>29</v>
      </c>
      <c r="D1539">
        <v>11.2</v>
      </c>
      <c r="E1539" t="s">
        <v>6</v>
      </c>
      <c r="F1539" t="s">
        <v>8457</v>
      </c>
      <c r="G1539" t="s">
        <v>8306</v>
      </c>
      <c r="H1539" t="str">
        <f>VLOOKUP(Table_Query_from_Meridian_v32[[#This Row],[COUNTRY_CODE_OF_ORIGIN]],Sheet2!A:C,3,FALSE)</f>
        <v xml:space="preserve">Great Britain (United Kingdom) </v>
      </c>
    </row>
    <row r="1540" spans="1:8" x14ac:dyDescent="0.25">
      <c r="A1540" t="s">
        <v>4246</v>
      </c>
      <c r="B1540" t="s">
        <v>4247</v>
      </c>
      <c r="C1540" t="s">
        <v>29</v>
      </c>
      <c r="D1540">
        <v>15.3</v>
      </c>
      <c r="E1540" t="s">
        <v>6</v>
      </c>
      <c r="F1540" t="s">
        <v>8457</v>
      </c>
      <c r="G1540" t="s">
        <v>8306</v>
      </c>
      <c r="H1540" t="str">
        <f>VLOOKUP(Table_Query_from_Meridian_v32[[#This Row],[COUNTRY_CODE_OF_ORIGIN]],Sheet2!A:C,3,FALSE)</f>
        <v xml:space="preserve">Great Britain (United Kingdom) </v>
      </c>
    </row>
    <row r="1541" spans="1:8" x14ac:dyDescent="0.25">
      <c r="A1541" t="s">
        <v>4248</v>
      </c>
      <c r="B1541" t="s">
        <v>4249</v>
      </c>
      <c r="C1541" t="s">
        <v>29</v>
      </c>
      <c r="D1541">
        <v>17</v>
      </c>
      <c r="E1541" t="s">
        <v>6</v>
      </c>
      <c r="F1541" t="s">
        <v>8457</v>
      </c>
      <c r="G1541" t="s">
        <v>8306</v>
      </c>
      <c r="H1541" t="str">
        <f>VLOOKUP(Table_Query_from_Meridian_v32[[#This Row],[COUNTRY_CODE_OF_ORIGIN]],Sheet2!A:C,3,FALSE)</f>
        <v xml:space="preserve">Great Britain (United Kingdom) </v>
      </c>
    </row>
    <row r="1542" spans="1:8" x14ac:dyDescent="0.25">
      <c r="A1542" t="s">
        <v>4250</v>
      </c>
      <c r="B1542" t="s">
        <v>4251</v>
      </c>
      <c r="C1542" t="s">
        <v>29</v>
      </c>
      <c r="D1542">
        <v>8.1999999999999993</v>
      </c>
      <c r="E1542" t="s">
        <v>6</v>
      </c>
      <c r="F1542" t="s">
        <v>8457</v>
      </c>
      <c r="G1542" t="s">
        <v>8306</v>
      </c>
      <c r="H1542" t="str">
        <f>VLOOKUP(Table_Query_from_Meridian_v32[[#This Row],[COUNTRY_CODE_OF_ORIGIN]],Sheet2!A:C,3,FALSE)</f>
        <v xml:space="preserve">Great Britain (United Kingdom) </v>
      </c>
    </row>
    <row r="1543" spans="1:8" x14ac:dyDescent="0.25">
      <c r="A1543" t="s">
        <v>4252</v>
      </c>
      <c r="B1543" t="s">
        <v>4253</v>
      </c>
      <c r="C1543" t="s">
        <v>29</v>
      </c>
      <c r="D1543">
        <v>12.7</v>
      </c>
      <c r="E1543" t="s">
        <v>6</v>
      </c>
      <c r="F1543" t="s">
        <v>8457</v>
      </c>
      <c r="G1543" t="s">
        <v>8306</v>
      </c>
      <c r="H1543" t="str">
        <f>VLOOKUP(Table_Query_from_Meridian_v32[[#This Row],[COUNTRY_CODE_OF_ORIGIN]],Sheet2!A:C,3,FALSE)</f>
        <v xml:space="preserve">Great Britain (United Kingdom) </v>
      </c>
    </row>
    <row r="1544" spans="1:8" x14ac:dyDescent="0.25">
      <c r="A1544" t="s">
        <v>4254</v>
      </c>
      <c r="B1544" t="s">
        <v>4255</v>
      </c>
      <c r="C1544" t="s">
        <v>29</v>
      </c>
      <c r="D1544">
        <v>29</v>
      </c>
      <c r="E1544" t="s">
        <v>6</v>
      </c>
      <c r="F1544" t="s">
        <v>8457</v>
      </c>
      <c r="G1544" t="s">
        <v>8306</v>
      </c>
      <c r="H1544" t="str">
        <f>VLOOKUP(Table_Query_from_Meridian_v32[[#This Row],[COUNTRY_CODE_OF_ORIGIN]],Sheet2!A:C,3,FALSE)</f>
        <v xml:space="preserve">Great Britain (United Kingdom) </v>
      </c>
    </row>
    <row r="1545" spans="1:8" x14ac:dyDescent="0.25">
      <c r="A1545" t="s">
        <v>4256</v>
      </c>
      <c r="B1545" t="s">
        <v>4257</v>
      </c>
      <c r="C1545" t="s">
        <v>5</v>
      </c>
      <c r="D1545">
        <v>2</v>
      </c>
      <c r="E1545" t="s">
        <v>505</v>
      </c>
      <c r="F1545" t="s">
        <v>8459</v>
      </c>
      <c r="G1545" t="s">
        <v>5</v>
      </c>
      <c r="H1545" t="str">
        <f>VLOOKUP(Table_Query_from_Meridian_v32[[#This Row],[COUNTRY_CODE_OF_ORIGIN]],Sheet2!A:C,3,FALSE)</f>
        <v xml:space="preserve">Italy </v>
      </c>
    </row>
    <row r="1546" spans="1:8" x14ac:dyDescent="0.25">
      <c r="A1546" t="s">
        <v>4258</v>
      </c>
      <c r="B1546" t="s">
        <v>4259</v>
      </c>
      <c r="C1546" t="s">
        <v>5</v>
      </c>
      <c r="D1546">
        <v>2</v>
      </c>
      <c r="E1546" t="s">
        <v>505</v>
      </c>
      <c r="F1546" t="s">
        <v>8459</v>
      </c>
      <c r="G1546" t="s">
        <v>5</v>
      </c>
      <c r="H1546" t="str">
        <f>VLOOKUP(Table_Query_from_Meridian_v32[[#This Row],[COUNTRY_CODE_OF_ORIGIN]],Sheet2!A:C,3,FALSE)</f>
        <v xml:space="preserve">Italy </v>
      </c>
    </row>
    <row r="1547" spans="1:8" x14ac:dyDescent="0.25">
      <c r="A1547" t="s">
        <v>4260</v>
      </c>
      <c r="B1547" t="s">
        <v>4261</v>
      </c>
      <c r="C1547" t="s">
        <v>5</v>
      </c>
      <c r="D1547">
        <v>2.2999999999999998</v>
      </c>
      <c r="E1547" t="s">
        <v>505</v>
      </c>
      <c r="F1547" t="s">
        <v>8459</v>
      </c>
      <c r="G1547" t="s">
        <v>8306</v>
      </c>
      <c r="H1547" t="str">
        <f>VLOOKUP(Table_Query_from_Meridian_v32[[#This Row],[COUNTRY_CODE_OF_ORIGIN]],Sheet2!A:C,3,FALSE)</f>
        <v xml:space="preserve">Italy </v>
      </c>
    </row>
    <row r="1548" spans="1:8" x14ac:dyDescent="0.25">
      <c r="A1548" t="s">
        <v>4262</v>
      </c>
      <c r="B1548" t="s">
        <v>4263</v>
      </c>
      <c r="C1548" t="s">
        <v>5</v>
      </c>
      <c r="D1548">
        <v>3.2</v>
      </c>
      <c r="E1548" t="s">
        <v>505</v>
      </c>
      <c r="F1548" t="s">
        <v>8460</v>
      </c>
      <c r="G1548" t="s">
        <v>5</v>
      </c>
      <c r="H1548" t="str">
        <f>VLOOKUP(Table_Query_from_Meridian_v32[[#This Row],[COUNTRY_CODE_OF_ORIGIN]],Sheet2!A:C,3,FALSE)</f>
        <v xml:space="preserve">Italy </v>
      </c>
    </row>
    <row r="1549" spans="1:8" x14ac:dyDescent="0.25">
      <c r="A1549" t="s">
        <v>4264</v>
      </c>
      <c r="B1549" t="s">
        <v>4265</v>
      </c>
      <c r="C1549" t="s">
        <v>5</v>
      </c>
      <c r="D1549">
        <v>0</v>
      </c>
      <c r="E1549" t="s">
        <v>505</v>
      </c>
      <c r="F1549" t="s">
        <v>8460</v>
      </c>
      <c r="G1549" t="s">
        <v>5</v>
      </c>
      <c r="H1549" t="str">
        <f>VLOOKUP(Table_Query_from_Meridian_v32[[#This Row],[COUNTRY_CODE_OF_ORIGIN]],Sheet2!A:C,3,FALSE)</f>
        <v xml:space="preserve">Italy </v>
      </c>
    </row>
    <row r="1550" spans="1:8" x14ac:dyDescent="0.25">
      <c r="A1550" t="s">
        <v>4266</v>
      </c>
      <c r="B1550" t="s">
        <v>4267</v>
      </c>
      <c r="C1550" t="s">
        <v>5</v>
      </c>
      <c r="D1550">
        <v>4.3</v>
      </c>
      <c r="E1550" t="s">
        <v>505</v>
      </c>
      <c r="F1550" t="s">
        <v>8459</v>
      </c>
      <c r="G1550" t="s">
        <v>5</v>
      </c>
      <c r="H1550" t="str">
        <f>VLOOKUP(Table_Query_from_Meridian_v32[[#This Row],[COUNTRY_CODE_OF_ORIGIN]],Sheet2!A:C,3,FALSE)</f>
        <v xml:space="preserve">Italy </v>
      </c>
    </row>
    <row r="1551" spans="1:8" x14ac:dyDescent="0.25">
      <c r="A1551" t="s">
        <v>4268</v>
      </c>
      <c r="B1551" t="s">
        <v>4269</v>
      </c>
      <c r="C1551" t="s">
        <v>5</v>
      </c>
      <c r="D1551">
        <v>5</v>
      </c>
      <c r="E1551" t="s">
        <v>505</v>
      </c>
      <c r="F1551" t="s">
        <v>8459</v>
      </c>
      <c r="G1551" t="s">
        <v>5</v>
      </c>
      <c r="H1551" t="str">
        <f>VLOOKUP(Table_Query_from_Meridian_v32[[#This Row],[COUNTRY_CODE_OF_ORIGIN]],Sheet2!A:C,3,FALSE)</f>
        <v xml:space="preserve">Italy </v>
      </c>
    </row>
    <row r="1552" spans="1:8" x14ac:dyDescent="0.25">
      <c r="A1552" t="s">
        <v>4270</v>
      </c>
      <c r="B1552" t="s">
        <v>4271</v>
      </c>
      <c r="C1552" t="s">
        <v>5</v>
      </c>
      <c r="D1552">
        <v>8.6999999999999993</v>
      </c>
      <c r="E1552" t="s">
        <v>505</v>
      </c>
      <c r="F1552" t="s">
        <v>8460</v>
      </c>
      <c r="G1552" t="s">
        <v>5</v>
      </c>
      <c r="H1552" t="str">
        <f>VLOOKUP(Table_Query_from_Meridian_v32[[#This Row],[COUNTRY_CODE_OF_ORIGIN]],Sheet2!A:C,3,FALSE)</f>
        <v xml:space="preserve">Italy </v>
      </c>
    </row>
    <row r="1553" spans="1:8" x14ac:dyDescent="0.25">
      <c r="A1553" t="s">
        <v>4272</v>
      </c>
      <c r="B1553" t="s">
        <v>4273</v>
      </c>
      <c r="C1553" t="s">
        <v>5</v>
      </c>
      <c r="D1553">
        <v>14.4</v>
      </c>
      <c r="E1553" t="s">
        <v>505</v>
      </c>
      <c r="F1553" t="s">
        <v>8460</v>
      </c>
      <c r="G1553" t="s">
        <v>5</v>
      </c>
      <c r="H1553" t="str">
        <f>VLOOKUP(Table_Query_from_Meridian_v32[[#This Row],[COUNTRY_CODE_OF_ORIGIN]],Sheet2!A:C,3,FALSE)</f>
        <v xml:space="preserve">Italy </v>
      </c>
    </row>
    <row r="1554" spans="1:8" x14ac:dyDescent="0.25">
      <c r="A1554" t="s">
        <v>4274</v>
      </c>
      <c r="B1554" t="s">
        <v>4275</v>
      </c>
      <c r="C1554" t="s">
        <v>4276</v>
      </c>
      <c r="D1554">
        <v>0.15</v>
      </c>
      <c r="E1554" t="s">
        <v>6</v>
      </c>
      <c r="F1554" t="s">
        <v>8392</v>
      </c>
      <c r="G1554" t="s">
        <v>5</v>
      </c>
      <c r="H1554" t="str">
        <f>VLOOKUP(Table_Query_from_Meridian_v32[[#This Row],[COUNTRY_CODE_OF_ORIGIN]],Sheet2!A:C,3,FALSE)</f>
        <v xml:space="preserve">Great Britain (United Kingdom) </v>
      </c>
    </row>
    <row r="1555" spans="1:8" x14ac:dyDescent="0.25">
      <c r="A1555" t="s">
        <v>4277</v>
      </c>
      <c r="B1555" t="s">
        <v>4278</v>
      </c>
      <c r="C1555" t="s">
        <v>4279</v>
      </c>
      <c r="D1555">
        <v>0.16</v>
      </c>
      <c r="E1555" t="s">
        <v>6</v>
      </c>
      <c r="F1555" t="s">
        <v>8392</v>
      </c>
      <c r="G1555" t="s">
        <v>5</v>
      </c>
      <c r="H1555" t="str">
        <f>VLOOKUP(Table_Query_from_Meridian_v32[[#This Row],[COUNTRY_CODE_OF_ORIGIN]],Sheet2!A:C,3,FALSE)</f>
        <v xml:space="preserve">Great Britain (United Kingdom) </v>
      </c>
    </row>
    <row r="1556" spans="1:8" x14ac:dyDescent="0.25">
      <c r="A1556" t="s">
        <v>4280</v>
      </c>
      <c r="B1556" t="s">
        <v>4281</v>
      </c>
      <c r="C1556" t="s">
        <v>4282</v>
      </c>
      <c r="D1556">
        <v>0.16</v>
      </c>
      <c r="E1556" t="s">
        <v>6</v>
      </c>
      <c r="F1556" t="s">
        <v>8392</v>
      </c>
      <c r="G1556" t="s">
        <v>5</v>
      </c>
      <c r="H1556" t="str">
        <f>VLOOKUP(Table_Query_from_Meridian_v32[[#This Row],[COUNTRY_CODE_OF_ORIGIN]],Sheet2!A:C,3,FALSE)</f>
        <v xml:space="preserve">Great Britain (United Kingdom) </v>
      </c>
    </row>
    <row r="1557" spans="1:8" x14ac:dyDescent="0.25">
      <c r="A1557" t="s">
        <v>4283</v>
      </c>
      <c r="B1557" t="s">
        <v>4284</v>
      </c>
      <c r="C1557" t="s">
        <v>4285</v>
      </c>
      <c r="D1557">
        <v>0.28999999999999998</v>
      </c>
      <c r="E1557" t="s">
        <v>6</v>
      </c>
      <c r="F1557" t="s">
        <v>8392</v>
      </c>
      <c r="G1557" t="s">
        <v>5</v>
      </c>
      <c r="H1557" t="str">
        <f>VLOOKUP(Table_Query_from_Meridian_v32[[#This Row],[COUNTRY_CODE_OF_ORIGIN]],Sheet2!A:C,3,FALSE)</f>
        <v xml:space="preserve">Great Britain (United Kingdom) </v>
      </c>
    </row>
    <row r="1558" spans="1:8" x14ac:dyDescent="0.25">
      <c r="A1558" t="s">
        <v>4286</v>
      </c>
      <c r="B1558" t="s">
        <v>4287</v>
      </c>
      <c r="C1558" t="s">
        <v>4288</v>
      </c>
      <c r="D1558">
        <v>0.28999999999999998</v>
      </c>
      <c r="E1558" t="s">
        <v>6</v>
      </c>
      <c r="F1558" t="s">
        <v>8392</v>
      </c>
      <c r="G1558" t="s">
        <v>5</v>
      </c>
      <c r="H1558" t="str">
        <f>VLOOKUP(Table_Query_from_Meridian_v32[[#This Row],[COUNTRY_CODE_OF_ORIGIN]],Sheet2!A:C,3,FALSE)</f>
        <v xml:space="preserve">Great Britain (United Kingdom) </v>
      </c>
    </row>
    <row r="1559" spans="1:8" x14ac:dyDescent="0.25">
      <c r="A1559" t="s">
        <v>4289</v>
      </c>
      <c r="B1559" t="s">
        <v>4290</v>
      </c>
      <c r="C1559" t="s">
        <v>4291</v>
      </c>
      <c r="D1559">
        <v>0.3</v>
      </c>
      <c r="E1559" t="s">
        <v>6</v>
      </c>
      <c r="F1559" t="s">
        <v>8392</v>
      </c>
      <c r="G1559" t="s">
        <v>8306</v>
      </c>
      <c r="H1559" t="str">
        <f>VLOOKUP(Table_Query_from_Meridian_v32[[#This Row],[COUNTRY_CODE_OF_ORIGIN]],Sheet2!A:C,3,FALSE)</f>
        <v xml:space="preserve">Great Britain (United Kingdom) </v>
      </c>
    </row>
    <row r="1560" spans="1:8" x14ac:dyDescent="0.25">
      <c r="A1560" t="s">
        <v>4292</v>
      </c>
      <c r="B1560" t="s">
        <v>4293</v>
      </c>
      <c r="C1560" t="s">
        <v>4294</v>
      </c>
      <c r="D1560">
        <v>0.33</v>
      </c>
      <c r="E1560" t="s">
        <v>6</v>
      </c>
      <c r="F1560" t="s">
        <v>8392</v>
      </c>
      <c r="G1560" t="s">
        <v>5</v>
      </c>
      <c r="H1560" t="str">
        <f>VLOOKUP(Table_Query_from_Meridian_v32[[#This Row],[COUNTRY_CODE_OF_ORIGIN]],Sheet2!A:C,3,FALSE)</f>
        <v xml:space="preserve">Great Britain (United Kingdom) </v>
      </c>
    </row>
    <row r="1561" spans="1:8" x14ac:dyDescent="0.25">
      <c r="A1561" t="s">
        <v>4295</v>
      </c>
      <c r="B1561" t="s">
        <v>4296</v>
      </c>
      <c r="C1561" t="s">
        <v>4297</v>
      </c>
      <c r="D1561">
        <v>0.34</v>
      </c>
      <c r="E1561" t="s">
        <v>6</v>
      </c>
      <c r="F1561" t="s">
        <v>8392</v>
      </c>
      <c r="G1561" t="s">
        <v>5</v>
      </c>
      <c r="H1561" t="str">
        <f>VLOOKUP(Table_Query_from_Meridian_v32[[#This Row],[COUNTRY_CODE_OF_ORIGIN]],Sheet2!A:C,3,FALSE)</f>
        <v xml:space="preserve">Great Britain (United Kingdom) </v>
      </c>
    </row>
    <row r="1562" spans="1:8" x14ac:dyDescent="0.25">
      <c r="A1562" t="s">
        <v>4298</v>
      </c>
      <c r="B1562" t="s">
        <v>4299</v>
      </c>
      <c r="C1562" t="s">
        <v>4300</v>
      </c>
      <c r="D1562">
        <v>0.36</v>
      </c>
      <c r="E1562" t="s">
        <v>6</v>
      </c>
      <c r="F1562" t="s">
        <v>8392</v>
      </c>
      <c r="G1562" t="s">
        <v>5</v>
      </c>
      <c r="H1562" t="str">
        <f>VLOOKUP(Table_Query_from_Meridian_v32[[#This Row],[COUNTRY_CODE_OF_ORIGIN]],Sheet2!A:C,3,FALSE)</f>
        <v xml:space="preserve">Great Britain (United Kingdom) </v>
      </c>
    </row>
    <row r="1563" spans="1:8" x14ac:dyDescent="0.25">
      <c r="A1563" t="s">
        <v>4301</v>
      </c>
      <c r="B1563" t="s">
        <v>4302</v>
      </c>
      <c r="C1563" t="s">
        <v>4303</v>
      </c>
      <c r="D1563">
        <v>0.49</v>
      </c>
      <c r="E1563" t="s">
        <v>6</v>
      </c>
      <c r="F1563" t="s">
        <v>8392</v>
      </c>
      <c r="G1563" t="s">
        <v>5</v>
      </c>
      <c r="H1563" t="str">
        <f>VLOOKUP(Table_Query_from_Meridian_v32[[#This Row],[COUNTRY_CODE_OF_ORIGIN]],Sheet2!A:C,3,FALSE)</f>
        <v xml:space="preserve">Great Britain (United Kingdom) </v>
      </c>
    </row>
    <row r="1564" spans="1:8" x14ac:dyDescent="0.25">
      <c r="A1564" t="s">
        <v>4304</v>
      </c>
      <c r="B1564" t="s">
        <v>4305</v>
      </c>
      <c r="C1564" t="s">
        <v>4306</v>
      </c>
      <c r="D1564">
        <v>0.52</v>
      </c>
      <c r="E1564" t="s">
        <v>6</v>
      </c>
      <c r="F1564" t="s">
        <v>8392</v>
      </c>
      <c r="G1564" t="s">
        <v>5</v>
      </c>
      <c r="H1564" t="str">
        <f>VLOOKUP(Table_Query_from_Meridian_v32[[#This Row],[COUNTRY_CODE_OF_ORIGIN]],Sheet2!A:C,3,FALSE)</f>
        <v xml:space="preserve">Great Britain (United Kingdom) </v>
      </c>
    </row>
    <row r="1565" spans="1:8" x14ac:dyDescent="0.25">
      <c r="A1565" t="s">
        <v>4307</v>
      </c>
      <c r="B1565" t="s">
        <v>4308</v>
      </c>
      <c r="C1565" t="s">
        <v>4309</v>
      </c>
      <c r="D1565">
        <v>0.52</v>
      </c>
      <c r="E1565" t="s">
        <v>6</v>
      </c>
      <c r="F1565" t="s">
        <v>8392</v>
      </c>
      <c r="G1565" t="s">
        <v>5</v>
      </c>
      <c r="H1565" t="str">
        <f>VLOOKUP(Table_Query_from_Meridian_v32[[#This Row],[COUNTRY_CODE_OF_ORIGIN]],Sheet2!A:C,3,FALSE)</f>
        <v xml:space="preserve">Great Britain (United Kingdom) </v>
      </c>
    </row>
    <row r="1566" spans="1:8" x14ac:dyDescent="0.25">
      <c r="A1566" t="s">
        <v>4310</v>
      </c>
      <c r="B1566" t="s">
        <v>4311</v>
      </c>
      <c r="C1566" t="s">
        <v>4312</v>
      </c>
      <c r="D1566">
        <v>0.56000000000000005</v>
      </c>
      <c r="E1566" t="s">
        <v>6</v>
      </c>
      <c r="F1566" t="s">
        <v>8392</v>
      </c>
      <c r="G1566" t="s">
        <v>5</v>
      </c>
      <c r="H1566" t="str">
        <f>VLOOKUP(Table_Query_from_Meridian_v32[[#This Row],[COUNTRY_CODE_OF_ORIGIN]],Sheet2!A:C,3,FALSE)</f>
        <v xml:space="preserve">Great Britain (United Kingdom) </v>
      </c>
    </row>
    <row r="1567" spans="1:8" x14ac:dyDescent="0.25">
      <c r="A1567" t="s">
        <v>4313</v>
      </c>
      <c r="B1567" t="s">
        <v>4314</v>
      </c>
      <c r="C1567" t="s">
        <v>4315</v>
      </c>
      <c r="D1567">
        <v>0.57999999999999996</v>
      </c>
      <c r="E1567" t="s">
        <v>6</v>
      </c>
      <c r="F1567" t="s">
        <v>8392</v>
      </c>
      <c r="G1567" t="s">
        <v>5</v>
      </c>
      <c r="H1567" t="str">
        <f>VLOOKUP(Table_Query_from_Meridian_v32[[#This Row],[COUNTRY_CODE_OF_ORIGIN]],Sheet2!A:C,3,FALSE)</f>
        <v xml:space="preserve">Great Britain (United Kingdom) </v>
      </c>
    </row>
    <row r="1568" spans="1:8" x14ac:dyDescent="0.25">
      <c r="A1568" t="s">
        <v>4316</v>
      </c>
      <c r="B1568" t="s">
        <v>4317</v>
      </c>
      <c r="C1568" t="s">
        <v>4318</v>
      </c>
      <c r="D1568">
        <v>0.62</v>
      </c>
      <c r="E1568" t="s">
        <v>6</v>
      </c>
      <c r="F1568" t="s">
        <v>8392</v>
      </c>
      <c r="G1568" t="s">
        <v>5</v>
      </c>
      <c r="H1568" t="str">
        <f>VLOOKUP(Table_Query_from_Meridian_v32[[#This Row],[COUNTRY_CODE_OF_ORIGIN]],Sheet2!A:C,3,FALSE)</f>
        <v xml:space="preserve">Great Britain (United Kingdom) </v>
      </c>
    </row>
    <row r="1569" spans="1:8" x14ac:dyDescent="0.25">
      <c r="A1569" t="s">
        <v>4319</v>
      </c>
      <c r="B1569" t="s">
        <v>4320</v>
      </c>
      <c r="C1569" t="s">
        <v>4321</v>
      </c>
      <c r="D1569">
        <v>0.05</v>
      </c>
      <c r="E1569" t="s">
        <v>6</v>
      </c>
      <c r="F1569" t="s">
        <v>8392</v>
      </c>
      <c r="G1569" t="s">
        <v>5</v>
      </c>
      <c r="H1569" t="str">
        <f>VLOOKUP(Table_Query_from_Meridian_v32[[#This Row],[COUNTRY_CODE_OF_ORIGIN]],Sheet2!A:C,3,FALSE)</f>
        <v xml:space="preserve">Great Britain (United Kingdom) </v>
      </c>
    </row>
    <row r="1570" spans="1:8" x14ac:dyDescent="0.25">
      <c r="A1570" t="s">
        <v>4322</v>
      </c>
      <c r="B1570" t="s">
        <v>4323</v>
      </c>
      <c r="C1570" t="s">
        <v>4324</v>
      </c>
      <c r="D1570">
        <v>0.06</v>
      </c>
      <c r="E1570" t="s">
        <v>6</v>
      </c>
      <c r="F1570" t="s">
        <v>8392</v>
      </c>
      <c r="G1570" t="s">
        <v>5</v>
      </c>
      <c r="H1570" t="str">
        <f>VLOOKUP(Table_Query_from_Meridian_v32[[#This Row],[COUNTRY_CODE_OF_ORIGIN]],Sheet2!A:C,3,FALSE)</f>
        <v xml:space="preserve">Great Britain (United Kingdom) </v>
      </c>
    </row>
    <row r="1571" spans="1:8" x14ac:dyDescent="0.25">
      <c r="A1571" t="s">
        <v>4325</v>
      </c>
      <c r="B1571" t="s">
        <v>4326</v>
      </c>
      <c r="C1571" t="s">
        <v>4327</v>
      </c>
      <c r="D1571">
        <v>0.16</v>
      </c>
      <c r="E1571" t="s">
        <v>6</v>
      </c>
      <c r="F1571" t="s">
        <v>8392</v>
      </c>
      <c r="G1571" t="s">
        <v>5</v>
      </c>
      <c r="H1571" t="str">
        <f>VLOOKUP(Table_Query_from_Meridian_v32[[#This Row],[COUNTRY_CODE_OF_ORIGIN]],Sheet2!A:C,3,FALSE)</f>
        <v xml:space="preserve">Great Britain (United Kingdom) </v>
      </c>
    </row>
    <row r="1572" spans="1:8" x14ac:dyDescent="0.25">
      <c r="A1572" t="s">
        <v>4328</v>
      </c>
      <c r="B1572" t="s">
        <v>4329</v>
      </c>
      <c r="C1572" t="s">
        <v>29</v>
      </c>
      <c r="D1572">
        <v>0.79</v>
      </c>
      <c r="E1572" t="s">
        <v>6</v>
      </c>
      <c r="F1572" t="s">
        <v>8392</v>
      </c>
      <c r="G1572" t="s">
        <v>5</v>
      </c>
      <c r="H1572" t="str">
        <f>VLOOKUP(Table_Query_from_Meridian_v32[[#This Row],[COUNTRY_CODE_OF_ORIGIN]],Sheet2!A:C,3,FALSE)</f>
        <v xml:space="preserve">Great Britain (United Kingdom) </v>
      </c>
    </row>
    <row r="1573" spans="1:8" x14ac:dyDescent="0.25">
      <c r="A1573" t="s">
        <v>4330</v>
      </c>
      <c r="B1573" t="s">
        <v>4331</v>
      </c>
      <c r="C1573" t="s">
        <v>29</v>
      </c>
      <c r="D1573">
        <v>1.34</v>
      </c>
      <c r="E1573" t="s">
        <v>6</v>
      </c>
      <c r="F1573" t="s">
        <v>8392</v>
      </c>
      <c r="G1573" t="s">
        <v>5</v>
      </c>
      <c r="H1573" t="str">
        <f>VLOOKUP(Table_Query_from_Meridian_v32[[#This Row],[COUNTRY_CODE_OF_ORIGIN]],Sheet2!A:C,3,FALSE)</f>
        <v xml:space="preserve">Great Britain (United Kingdom) </v>
      </c>
    </row>
    <row r="1574" spans="1:8" x14ac:dyDescent="0.25">
      <c r="A1574" t="s">
        <v>4332</v>
      </c>
      <c r="B1574" t="s">
        <v>4333</v>
      </c>
      <c r="C1574" t="s">
        <v>4334</v>
      </c>
      <c r="D1574">
        <v>0.04</v>
      </c>
      <c r="E1574" t="s">
        <v>6</v>
      </c>
      <c r="F1574" t="s">
        <v>8392</v>
      </c>
      <c r="G1574" t="s">
        <v>5</v>
      </c>
      <c r="H1574" t="str">
        <f>VLOOKUP(Table_Query_from_Meridian_v32[[#This Row],[COUNTRY_CODE_OF_ORIGIN]],Sheet2!A:C,3,FALSE)</f>
        <v xml:space="preserve">Great Britain (United Kingdom) </v>
      </c>
    </row>
    <row r="1575" spans="1:8" x14ac:dyDescent="0.25">
      <c r="A1575" t="s">
        <v>4335</v>
      </c>
      <c r="B1575" t="s">
        <v>4336</v>
      </c>
      <c r="C1575" t="s">
        <v>4337</v>
      </c>
      <c r="D1575">
        <v>0.04</v>
      </c>
      <c r="E1575" t="s">
        <v>6</v>
      </c>
      <c r="F1575" t="s">
        <v>8392</v>
      </c>
      <c r="G1575" t="s">
        <v>5</v>
      </c>
      <c r="H1575" t="str">
        <f>VLOOKUP(Table_Query_from_Meridian_v32[[#This Row],[COUNTRY_CODE_OF_ORIGIN]],Sheet2!A:C,3,FALSE)</f>
        <v xml:space="preserve">Great Britain (United Kingdom) </v>
      </c>
    </row>
    <row r="1576" spans="1:8" x14ac:dyDescent="0.25">
      <c r="A1576" t="s">
        <v>4338</v>
      </c>
      <c r="B1576" t="s">
        <v>4339</v>
      </c>
      <c r="C1576" t="s">
        <v>4340</v>
      </c>
      <c r="D1576">
        <v>0.05</v>
      </c>
      <c r="E1576" t="s">
        <v>6</v>
      </c>
      <c r="F1576" t="s">
        <v>8392</v>
      </c>
      <c r="G1576" t="s">
        <v>5</v>
      </c>
      <c r="H1576" t="str">
        <f>VLOOKUP(Table_Query_from_Meridian_v32[[#This Row],[COUNTRY_CODE_OF_ORIGIN]],Sheet2!A:C,3,FALSE)</f>
        <v xml:space="preserve">Great Britain (United Kingdom) </v>
      </c>
    </row>
    <row r="1577" spans="1:8" x14ac:dyDescent="0.25">
      <c r="A1577" t="s">
        <v>4341</v>
      </c>
      <c r="B1577" t="s">
        <v>4342</v>
      </c>
      <c r="C1577" t="s">
        <v>4343</v>
      </c>
      <c r="D1577">
        <v>0.05</v>
      </c>
      <c r="E1577" t="s">
        <v>6</v>
      </c>
      <c r="F1577" t="s">
        <v>8392</v>
      </c>
      <c r="G1577" t="s">
        <v>5</v>
      </c>
      <c r="H1577" t="str">
        <f>VLOOKUP(Table_Query_from_Meridian_v32[[#This Row],[COUNTRY_CODE_OF_ORIGIN]],Sheet2!A:C,3,FALSE)</f>
        <v xml:space="preserve">Great Britain (United Kingdom) </v>
      </c>
    </row>
    <row r="1578" spans="1:8" x14ac:dyDescent="0.25">
      <c r="A1578" t="s">
        <v>4344</v>
      </c>
      <c r="B1578" t="s">
        <v>4345</v>
      </c>
      <c r="C1578" t="s">
        <v>4346</v>
      </c>
      <c r="D1578">
        <v>0.05</v>
      </c>
      <c r="E1578" t="s">
        <v>6</v>
      </c>
      <c r="F1578" t="s">
        <v>8392</v>
      </c>
      <c r="G1578" t="s">
        <v>5</v>
      </c>
      <c r="H1578" t="str">
        <f>VLOOKUP(Table_Query_from_Meridian_v32[[#This Row],[COUNTRY_CODE_OF_ORIGIN]],Sheet2!A:C,3,FALSE)</f>
        <v xml:space="preserve">Great Britain (United Kingdom) </v>
      </c>
    </row>
    <row r="1579" spans="1:8" x14ac:dyDescent="0.25">
      <c r="A1579" t="s">
        <v>4347</v>
      </c>
      <c r="B1579" t="s">
        <v>4348</v>
      </c>
      <c r="C1579" t="s">
        <v>4349</v>
      </c>
      <c r="D1579">
        <v>0.06</v>
      </c>
      <c r="E1579" t="s">
        <v>6</v>
      </c>
      <c r="F1579" t="s">
        <v>8392</v>
      </c>
      <c r="G1579" t="s">
        <v>5</v>
      </c>
      <c r="H1579" t="str">
        <f>VLOOKUP(Table_Query_from_Meridian_v32[[#This Row],[COUNTRY_CODE_OF_ORIGIN]],Sheet2!A:C,3,FALSE)</f>
        <v xml:space="preserve">Great Britain (United Kingdom) </v>
      </c>
    </row>
    <row r="1580" spans="1:8" x14ac:dyDescent="0.25">
      <c r="A1580" t="s">
        <v>4350</v>
      </c>
      <c r="B1580" t="s">
        <v>4351</v>
      </c>
      <c r="C1580" t="s">
        <v>4352</v>
      </c>
      <c r="D1580">
        <v>0.08</v>
      </c>
      <c r="E1580" t="s">
        <v>6</v>
      </c>
      <c r="F1580" t="s">
        <v>8392</v>
      </c>
      <c r="G1580" t="s">
        <v>5</v>
      </c>
      <c r="H1580" t="str">
        <f>VLOOKUP(Table_Query_from_Meridian_v32[[#This Row],[COUNTRY_CODE_OF_ORIGIN]],Sheet2!A:C,3,FALSE)</f>
        <v xml:space="preserve">Great Britain (United Kingdom) </v>
      </c>
    </row>
    <row r="1581" spans="1:8" x14ac:dyDescent="0.25">
      <c r="A1581" t="s">
        <v>4353</v>
      </c>
      <c r="B1581" t="s">
        <v>4354</v>
      </c>
      <c r="C1581" t="s">
        <v>29</v>
      </c>
      <c r="D1581">
        <v>7.0000000000000007E-2</v>
      </c>
      <c r="E1581" t="s">
        <v>6</v>
      </c>
      <c r="F1581" t="s">
        <v>8392</v>
      </c>
      <c r="G1581" t="s">
        <v>5</v>
      </c>
      <c r="H1581" t="str">
        <f>VLOOKUP(Table_Query_from_Meridian_v32[[#This Row],[COUNTRY_CODE_OF_ORIGIN]],Sheet2!A:C,3,FALSE)</f>
        <v xml:space="preserve">Great Britain (United Kingdom) </v>
      </c>
    </row>
    <row r="1582" spans="1:8" x14ac:dyDescent="0.25">
      <c r="A1582" t="s">
        <v>4355</v>
      </c>
      <c r="B1582" t="s">
        <v>4356</v>
      </c>
      <c r="C1582" t="s">
        <v>4357</v>
      </c>
      <c r="D1582">
        <v>0.06</v>
      </c>
      <c r="E1582" t="s">
        <v>6</v>
      </c>
      <c r="F1582" t="s">
        <v>8392</v>
      </c>
      <c r="G1582" t="s">
        <v>5</v>
      </c>
      <c r="H1582" t="str">
        <f>VLOOKUP(Table_Query_from_Meridian_v32[[#This Row],[COUNTRY_CODE_OF_ORIGIN]],Sheet2!A:C,3,FALSE)</f>
        <v xml:space="preserve">Great Britain (United Kingdom) </v>
      </c>
    </row>
    <row r="1583" spans="1:8" x14ac:dyDescent="0.25">
      <c r="A1583" t="s">
        <v>4358</v>
      </c>
      <c r="B1583" t="s">
        <v>4359</v>
      </c>
      <c r="C1583" t="s">
        <v>4360</v>
      </c>
      <c r="D1583">
        <v>0.06</v>
      </c>
      <c r="E1583" t="s">
        <v>6</v>
      </c>
      <c r="F1583" t="s">
        <v>8392</v>
      </c>
      <c r="G1583" t="s">
        <v>5</v>
      </c>
      <c r="H1583" t="str">
        <f>VLOOKUP(Table_Query_from_Meridian_v32[[#This Row],[COUNTRY_CODE_OF_ORIGIN]],Sheet2!A:C,3,FALSE)</f>
        <v xml:space="preserve">Great Britain (United Kingdom) </v>
      </c>
    </row>
    <row r="1584" spans="1:8" x14ac:dyDescent="0.25">
      <c r="A1584" t="s">
        <v>4361</v>
      </c>
      <c r="B1584" t="s">
        <v>4362</v>
      </c>
      <c r="C1584" t="s">
        <v>4363</v>
      </c>
      <c r="D1584">
        <v>0.06</v>
      </c>
      <c r="E1584" t="s">
        <v>6</v>
      </c>
      <c r="F1584" t="s">
        <v>8392</v>
      </c>
      <c r="G1584" t="s">
        <v>5</v>
      </c>
      <c r="H1584" t="str">
        <f>VLOOKUP(Table_Query_from_Meridian_v32[[#This Row],[COUNTRY_CODE_OF_ORIGIN]],Sheet2!A:C,3,FALSE)</f>
        <v xml:space="preserve">Great Britain (United Kingdom) </v>
      </c>
    </row>
    <row r="1585" spans="1:8" x14ac:dyDescent="0.25">
      <c r="A1585" t="s">
        <v>4364</v>
      </c>
      <c r="B1585" t="s">
        <v>4365</v>
      </c>
      <c r="C1585" t="s">
        <v>4366</v>
      </c>
      <c r="D1585">
        <v>0.06</v>
      </c>
      <c r="E1585" t="s">
        <v>6</v>
      </c>
      <c r="F1585" t="s">
        <v>8392</v>
      </c>
      <c r="G1585" t="s">
        <v>5</v>
      </c>
      <c r="H1585" t="str">
        <f>VLOOKUP(Table_Query_from_Meridian_v32[[#This Row],[COUNTRY_CODE_OF_ORIGIN]],Sheet2!A:C,3,FALSE)</f>
        <v xml:space="preserve">Great Britain (United Kingdom) </v>
      </c>
    </row>
    <row r="1586" spans="1:8" x14ac:dyDescent="0.25">
      <c r="A1586" t="s">
        <v>4367</v>
      </c>
      <c r="B1586" t="s">
        <v>4368</v>
      </c>
      <c r="C1586" t="s">
        <v>5</v>
      </c>
      <c r="D1586">
        <v>0.01</v>
      </c>
      <c r="E1586" t="s">
        <v>6</v>
      </c>
      <c r="F1586" t="s">
        <v>8392</v>
      </c>
      <c r="G1586" t="s">
        <v>5</v>
      </c>
      <c r="H1586" t="str">
        <f>VLOOKUP(Table_Query_from_Meridian_v32[[#This Row],[COUNTRY_CODE_OF_ORIGIN]],Sheet2!A:C,3,FALSE)</f>
        <v xml:space="preserve">Great Britain (United Kingdom) </v>
      </c>
    </row>
    <row r="1587" spans="1:8" x14ac:dyDescent="0.25">
      <c r="A1587" t="s">
        <v>4369</v>
      </c>
      <c r="B1587" t="s">
        <v>4370</v>
      </c>
      <c r="C1587" t="s">
        <v>5</v>
      </c>
      <c r="D1587">
        <v>0.01</v>
      </c>
      <c r="E1587" t="s">
        <v>6</v>
      </c>
      <c r="F1587" t="s">
        <v>8392</v>
      </c>
      <c r="G1587" t="s">
        <v>5</v>
      </c>
      <c r="H1587" t="str">
        <f>VLOOKUP(Table_Query_from_Meridian_v32[[#This Row],[COUNTRY_CODE_OF_ORIGIN]],Sheet2!A:C,3,FALSE)</f>
        <v xml:space="preserve">Great Britain (United Kingdom) </v>
      </c>
    </row>
    <row r="1588" spans="1:8" x14ac:dyDescent="0.25">
      <c r="A1588" t="s">
        <v>4371</v>
      </c>
      <c r="B1588" t="s">
        <v>4372</v>
      </c>
      <c r="C1588" t="s">
        <v>5</v>
      </c>
      <c r="D1588">
        <v>0.01</v>
      </c>
      <c r="E1588" t="s">
        <v>6</v>
      </c>
      <c r="F1588" t="s">
        <v>8392</v>
      </c>
      <c r="G1588" t="s">
        <v>5</v>
      </c>
      <c r="H1588" t="str">
        <f>VLOOKUP(Table_Query_from_Meridian_v32[[#This Row],[COUNTRY_CODE_OF_ORIGIN]],Sheet2!A:C,3,FALSE)</f>
        <v xml:space="preserve">Great Britain (United Kingdom) </v>
      </c>
    </row>
    <row r="1589" spans="1:8" x14ac:dyDescent="0.25">
      <c r="A1589" t="s">
        <v>4373</v>
      </c>
      <c r="B1589" t="s">
        <v>4374</v>
      </c>
      <c r="C1589" t="s">
        <v>4375</v>
      </c>
      <c r="D1589">
        <v>0.17</v>
      </c>
      <c r="E1589" t="s">
        <v>6</v>
      </c>
      <c r="F1589" t="s">
        <v>8392</v>
      </c>
      <c r="G1589" t="s">
        <v>5</v>
      </c>
      <c r="H1589" t="str">
        <f>VLOOKUP(Table_Query_from_Meridian_v32[[#This Row],[COUNTRY_CODE_OF_ORIGIN]],Sheet2!A:C,3,FALSE)</f>
        <v xml:space="preserve">Great Britain (United Kingdom) </v>
      </c>
    </row>
    <row r="1590" spans="1:8" x14ac:dyDescent="0.25">
      <c r="A1590" t="s">
        <v>4376</v>
      </c>
      <c r="B1590" t="s">
        <v>4377</v>
      </c>
      <c r="C1590" t="s">
        <v>4378</v>
      </c>
      <c r="D1590">
        <v>0.24</v>
      </c>
      <c r="E1590" t="s">
        <v>6</v>
      </c>
      <c r="F1590" t="s">
        <v>8392</v>
      </c>
      <c r="G1590" t="s">
        <v>5</v>
      </c>
      <c r="H1590" t="str">
        <f>VLOOKUP(Table_Query_from_Meridian_v32[[#This Row],[COUNTRY_CODE_OF_ORIGIN]],Sheet2!A:C,3,FALSE)</f>
        <v xml:space="preserve">Great Britain (United Kingdom) </v>
      </c>
    </row>
    <row r="1591" spans="1:8" x14ac:dyDescent="0.25">
      <c r="A1591" t="s">
        <v>4379</v>
      </c>
      <c r="B1591" t="s">
        <v>4380</v>
      </c>
      <c r="C1591" t="s">
        <v>4381</v>
      </c>
      <c r="D1591">
        <v>7.0000000000000007E-2</v>
      </c>
      <c r="E1591" t="s">
        <v>6</v>
      </c>
      <c r="F1591" t="s">
        <v>8392</v>
      </c>
      <c r="G1591" t="s">
        <v>5</v>
      </c>
      <c r="H1591" t="str">
        <f>VLOOKUP(Table_Query_from_Meridian_v32[[#This Row],[COUNTRY_CODE_OF_ORIGIN]],Sheet2!A:C,3,FALSE)</f>
        <v xml:space="preserve">Great Britain (United Kingdom) </v>
      </c>
    </row>
    <row r="1592" spans="1:8" x14ac:dyDescent="0.25">
      <c r="A1592" t="s">
        <v>4382</v>
      </c>
      <c r="B1592" t="s">
        <v>4383</v>
      </c>
      <c r="C1592" t="s">
        <v>4384</v>
      </c>
      <c r="D1592">
        <v>0.34</v>
      </c>
      <c r="E1592" t="s">
        <v>6</v>
      </c>
      <c r="F1592" t="s">
        <v>8392</v>
      </c>
      <c r="G1592" t="s">
        <v>5</v>
      </c>
      <c r="H1592" t="str">
        <f>VLOOKUP(Table_Query_from_Meridian_v32[[#This Row],[COUNTRY_CODE_OF_ORIGIN]],Sheet2!A:C,3,FALSE)</f>
        <v xml:space="preserve">Great Britain (United Kingdom) </v>
      </c>
    </row>
    <row r="1593" spans="1:8" x14ac:dyDescent="0.25">
      <c r="A1593" t="s">
        <v>4385</v>
      </c>
      <c r="B1593" t="s">
        <v>4386</v>
      </c>
      <c r="C1593" t="s">
        <v>4387</v>
      </c>
      <c r="D1593">
        <v>0.34</v>
      </c>
      <c r="E1593" t="s">
        <v>6</v>
      </c>
      <c r="F1593" t="s">
        <v>8392</v>
      </c>
      <c r="G1593" t="s">
        <v>5</v>
      </c>
      <c r="H1593" t="str">
        <f>VLOOKUP(Table_Query_from_Meridian_v32[[#This Row],[COUNTRY_CODE_OF_ORIGIN]],Sheet2!A:C,3,FALSE)</f>
        <v xml:space="preserve">Great Britain (United Kingdom) </v>
      </c>
    </row>
    <row r="1594" spans="1:8" x14ac:dyDescent="0.25">
      <c r="A1594" t="s">
        <v>4388</v>
      </c>
      <c r="B1594" t="s">
        <v>4389</v>
      </c>
      <c r="C1594" t="s">
        <v>4390</v>
      </c>
      <c r="D1594">
        <v>0.41</v>
      </c>
      <c r="E1594" t="s">
        <v>6</v>
      </c>
      <c r="F1594" t="s">
        <v>8392</v>
      </c>
      <c r="G1594" t="s">
        <v>5</v>
      </c>
      <c r="H1594" t="str">
        <f>VLOOKUP(Table_Query_from_Meridian_v32[[#This Row],[COUNTRY_CODE_OF_ORIGIN]],Sheet2!A:C,3,FALSE)</f>
        <v xml:space="preserve">Great Britain (United Kingdom) </v>
      </c>
    </row>
    <row r="1595" spans="1:8" x14ac:dyDescent="0.25">
      <c r="A1595" t="s">
        <v>4391</v>
      </c>
      <c r="B1595" t="s">
        <v>4392</v>
      </c>
      <c r="C1595" t="s">
        <v>4393</v>
      </c>
      <c r="D1595">
        <v>0.5</v>
      </c>
      <c r="E1595" t="s">
        <v>6</v>
      </c>
      <c r="F1595" t="s">
        <v>8392</v>
      </c>
      <c r="G1595" t="s">
        <v>5</v>
      </c>
      <c r="H1595" t="str">
        <f>VLOOKUP(Table_Query_from_Meridian_v32[[#This Row],[COUNTRY_CODE_OF_ORIGIN]],Sheet2!A:C,3,FALSE)</f>
        <v xml:space="preserve">Great Britain (United Kingdom) </v>
      </c>
    </row>
    <row r="1596" spans="1:8" x14ac:dyDescent="0.25">
      <c r="A1596" t="s">
        <v>4394</v>
      </c>
      <c r="B1596" t="s">
        <v>4395</v>
      </c>
      <c r="C1596" t="s">
        <v>4396</v>
      </c>
      <c r="D1596">
        <v>0.56000000000000005</v>
      </c>
      <c r="E1596" t="s">
        <v>6</v>
      </c>
      <c r="F1596" t="s">
        <v>8392</v>
      </c>
      <c r="G1596" t="s">
        <v>5</v>
      </c>
      <c r="H1596" t="str">
        <f>VLOOKUP(Table_Query_from_Meridian_v32[[#This Row],[COUNTRY_CODE_OF_ORIGIN]],Sheet2!A:C,3,FALSE)</f>
        <v xml:space="preserve">Great Britain (United Kingdom) </v>
      </c>
    </row>
    <row r="1597" spans="1:8" x14ac:dyDescent="0.25">
      <c r="A1597" t="s">
        <v>4397</v>
      </c>
      <c r="B1597" t="s">
        <v>4398</v>
      </c>
      <c r="C1597" t="s">
        <v>520</v>
      </c>
      <c r="D1597">
        <v>0.65</v>
      </c>
      <c r="E1597" t="s">
        <v>13</v>
      </c>
      <c r="F1597" t="s">
        <v>8347</v>
      </c>
      <c r="G1597" t="s">
        <v>8306</v>
      </c>
      <c r="H1597" t="str">
        <f>VLOOKUP(Table_Query_from_Meridian_v32[[#This Row],[COUNTRY_CODE_OF_ORIGIN]],Sheet2!A:C,3,FALSE)</f>
        <v xml:space="preserve">China </v>
      </c>
    </row>
    <row r="1598" spans="1:8" x14ac:dyDescent="0.25">
      <c r="A1598" t="s">
        <v>4399</v>
      </c>
      <c r="B1598" t="s">
        <v>4400</v>
      </c>
      <c r="C1598" t="s">
        <v>4401</v>
      </c>
      <c r="D1598">
        <v>0.6</v>
      </c>
      <c r="E1598" t="s">
        <v>13</v>
      </c>
      <c r="F1598" t="s">
        <v>8347</v>
      </c>
      <c r="G1598" t="s">
        <v>8306</v>
      </c>
      <c r="H1598" t="str">
        <f>VLOOKUP(Table_Query_from_Meridian_v32[[#This Row],[COUNTRY_CODE_OF_ORIGIN]],Sheet2!A:C,3,FALSE)</f>
        <v xml:space="preserve">China </v>
      </c>
    </row>
    <row r="1599" spans="1:8" x14ac:dyDescent="0.25">
      <c r="A1599" t="s">
        <v>4402</v>
      </c>
      <c r="B1599" t="s">
        <v>4403</v>
      </c>
      <c r="C1599" t="s">
        <v>4404</v>
      </c>
      <c r="D1599">
        <v>0.6</v>
      </c>
      <c r="E1599" t="s">
        <v>13</v>
      </c>
      <c r="F1599" t="s">
        <v>8347</v>
      </c>
      <c r="G1599" t="s">
        <v>8306</v>
      </c>
      <c r="H1599" t="str">
        <f>VLOOKUP(Table_Query_from_Meridian_v32[[#This Row],[COUNTRY_CODE_OF_ORIGIN]],Sheet2!A:C,3,FALSE)</f>
        <v xml:space="preserve">China </v>
      </c>
    </row>
    <row r="1600" spans="1:8" x14ac:dyDescent="0.25">
      <c r="A1600" t="s">
        <v>4405</v>
      </c>
      <c r="B1600" t="s">
        <v>4406</v>
      </c>
      <c r="C1600" t="s">
        <v>4407</v>
      </c>
      <c r="D1600">
        <v>0.56999999999999995</v>
      </c>
      <c r="E1600" t="s">
        <v>13</v>
      </c>
      <c r="F1600" t="s">
        <v>8347</v>
      </c>
      <c r="G1600" t="s">
        <v>8306</v>
      </c>
      <c r="H1600" t="str">
        <f>VLOOKUP(Table_Query_from_Meridian_v32[[#This Row],[COUNTRY_CODE_OF_ORIGIN]],Sheet2!A:C,3,FALSE)</f>
        <v xml:space="preserve">China </v>
      </c>
    </row>
    <row r="1601" spans="1:8" x14ac:dyDescent="0.25">
      <c r="A1601" t="s">
        <v>4408</v>
      </c>
      <c r="B1601" t="s">
        <v>4409</v>
      </c>
      <c r="C1601" t="s">
        <v>4410</v>
      </c>
      <c r="D1601">
        <v>1.18</v>
      </c>
      <c r="E1601" t="s">
        <v>13</v>
      </c>
      <c r="F1601" t="s">
        <v>8347</v>
      </c>
      <c r="G1601" t="s">
        <v>8306</v>
      </c>
      <c r="H1601" t="str">
        <f>VLOOKUP(Table_Query_from_Meridian_v32[[#This Row],[COUNTRY_CODE_OF_ORIGIN]],Sheet2!A:C,3,FALSE)</f>
        <v xml:space="preserve">China </v>
      </c>
    </row>
    <row r="1602" spans="1:8" x14ac:dyDescent="0.25">
      <c r="A1602" t="s">
        <v>4411</v>
      </c>
      <c r="B1602" t="s">
        <v>4412</v>
      </c>
      <c r="C1602" t="s">
        <v>4413</v>
      </c>
      <c r="D1602">
        <v>1.18</v>
      </c>
      <c r="E1602" t="s">
        <v>13</v>
      </c>
      <c r="F1602" t="s">
        <v>8347</v>
      </c>
      <c r="G1602" t="s">
        <v>8306</v>
      </c>
      <c r="H1602" t="str">
        <f>VLOOKUP(Table_Query_from_Meridian_v32[[#This Row],[COUNTRY_CODE_OF_ORIGIN]],Sheet2!A:C,3,FALSE)</f>
        <v xml:space="preserve">China </v>
      </c>
    </row>
    <row r="1603" spans="1:8" x14ac:dyDescent="0.25">
      <c r="A1603" t="s">
        <v>4414</v>
      </c>
      <c r="B1603" t="s">
        <v>4415</v>
      </c>
      <c r="C1603" t="s">
        <v>4416</v>
      </c>
      <c r="D1603">
        <v>1.18</v>
      </c>
      <c r="E1603" t="s">
        <v>13</v>
      </c>
      <c r="F1603" t="s">
        <v>8347</v>
      </c>
      <c r="G1603" t="s">
        <v>8306</v>
      </c>
      <c r="H1603" t="str">
        <f>VLOOKUP(Table_Query_from_Meridian_v32[[#This Row],[COUNTRY_CODE_OF_ORIGIN]],Sheet2!A:C,3,FALSE)</f>
        <v xml:space="preserve">China </v>
      </c>
    </row>
    <row r="1604" spans="1:8" x14ac:dyDescent="0.25">
      <c r="A1604" t="s">
        <v>4417</v>
      </c>
      <c r="B1604" t="s">
        <v>4418</v>
      </c>
      <c r="C1604" t="s">
        <v>4419</v>
      </c>
      <c r="D1604">
        <v>1.01</v>
      </c>
      <c r="E1604" t="s">
        <v>13</v>
      </c>
      <c r="F1604" t="s">
        <v>8347</v>
      </c>
      <c r="G1604" t="s">
        <v>8306</v>
      </c>
      <c r="H1604" t="str">
        <f>VLOOKUP(Table_Query_from_Meridian_v32[[#This Row],[COUNTRY_CODE_OF_ORIGIN]],Sheet2!A:C,3,FALSE)</f>
        <v xml:space="preserve">China </v>
      </c>
    </row>
    <row r="1605" spans="1:8" x14ac:dyDescent="0.25">
      <c r="A1605" t="s">
        <v>4420</v>
      </c>
      <c r="B1605" t="s">
        <v>4421</v>
      </c>
      <c r="C1605" t="s">
        <v>4422</v>
      </c>
      <c r="D1605">
        <v>1.75</v>
      </c>
      <c r="E1605" t="s">
        <v>13</v>
      </c>
      <c r="F1605" t="s">
        <v>8347</v>
      </c>
      <c r="G1605" t="s">
        <v>8306</v>
      </c>
      <c r="H1605" t="str">
        <f>VLOOKUP(Table_Query_from_Meridian_v32[[#This Row],[COUNTRY_CODE_OF_ORIGIN]],Sheet2!A:C,3,FALSE)</f>
        <v xml:space="preserve">China </v>
      </c>
    </row>
    <row r="1606" spans="1:8" x14ac:dyDescent="0.25">
      <c r="A1606" t="s">
        <v>4423</v>
      </c>
      <c r="B1606" t="s">
        <v>4424</v>
      </c>
      <c r="C1606" t="s">
        <v>4425</v>
      </c>
      <c r="D1606">
        <v>1.75</v>
      </c>
      <c r="E1606" t="s">
        <v>13</v>
      </c>
      <c r="F1606" t="s">
        <v>8347</v>
      </c>
      <c r="G1606" t="s">
        <v>8306</v>
      </c>
      <c r="H1606" t="str">
        <f>VLOOKUP(Table_Query_from_Meridian_v32[[#This Row],[COUNTRY_CODE_OF_ORIGIN]],Sheet2!A:C,3,FALSE)</f>
        <v xml:space="preserve">China </v>
      </c>
    </row>
    <row r="1607" spans="1:8" x14ac:dyDescent="0.25">
      <c r="A1607" t="s">
        <v>4426</v>
      </c>
      <c r="B1607" t="s">
        <v>4427</v>
      </c>
      <c r="C1607" t="s">
        <v>4428</v>
      </c>
      <c r="D1607">
        <v>1.6</v>
      </c>
      <c r="E1607" t="s">
        <v>13</v>
      </c>
      <c r="F1607" t="s">
        <v>8347</v>
      </c>
      <c r="G1607" t="s">
        <v>8306</v>
      </c>
      <c r="H1607" t="str">
        <f>VLOOKUP(Table_Query_from_Meridian_v32[[#This Row],[COUNTRY_CODE_OF_ORIGIN]],Sheet2!A:C,3,FALSE)</f>
        <v xml:space="preserve">China </v>
      </c>
    </row>
    <row r="1608" spans="1:8" x14ac:dyDescent="0.25">
      <c r="A1608" t="s">
        <v>4429</v>
      </c>
      <c r="B1608" t="s">
        <v>4430</v>
      </c>
      <c r="C1608" t="s">
        <v>4431</v>
      </c>
      <c r="D1608">
        <v>1.2</v>
      </c>
      <c r="E1608" t="s">
        <v>13</v>
      </c>
      <c r="F1608" t="s">
        <v>8347</v>
      </c>
      <c r="G1608" t="s">
        <v>8340</v>
      </c>
      <c r="H1608" t="str">
        <f>VLOOKUP(Table_Query_from_Meridian_v32[[#This Row],[COUNTRY_CODE_OF_ORIGIN]],Sheet2!A:C,3,FALSE)</f>
        <v xml:space="preserve">China </v>
      </c>
    </row>
    <row r="1609" spans="1:8" x14ac:dyDescent="0.25">
      <c r="A1609" t="s">
        <v>4432</v>
      </c>
      <c r="B1609" t="s">
        <v>4433</v>
      </c>
      <c r="C1609" t="s">
        <v>4434</v>
      </c>
      <c r="D1609">
        <v>1.2</v>
      </c>
      <c r="E1609" t="s">
        <v>13</v>
      </c>
      <c r="F1609" t="s">
        <v>8347</v>
      </c>
      <c r="G1609" t="s">
        <v>8306</v>
      </c>
      <c r="H1609" t="str">
        <f>VLOOKUP(Table_Query_from_Meridian_v32[[#This Row],[COUNTRY_CODE_OF_ORIGIN]],Sheet2!A:C,3,FALSE)</f>
        <v xml:space="preserve">China </v>
      </c>
    </row>
    <row r="1610" spans="1:8" x14ac:dyDescent="0.25">
      <c r="A1610" t="s">
        <v>4435</v>
      </c>
      <c r="B1610" t="s">
        <v>4436</v>
      </c>
      <c r="C1610" t="s">
        <v>4437</v>
      </c>
      <c r="D1610">
        <v>1.2</v>
      </c>
      <c r="E1610" t="s">
        <v>13</v>
      </c>
      <c r="F1610" t="s">
        <v>8347</v>
      </c>
      <c r="G1610" t="s">
        <v>8306</v>
      </c>
      <c r="H1610" t="str">
        <f>VLOOKUP(Table_Query_from_Meridian_v32[[#This Row],[COUNTRY_CODE_OF_ORIGIN]],Sheet2!A:C,3,FALSE)</f>
        <v xml:space="preserve">China </v>
      </c>
    </row>
    <row r="1611" spans="1:8" x14ac:dyDescent="0.25">
      <c r="A1611" t="s">
        <v>4438</v>
      </c>
      <c r="B1611" t="s">
        <v>4439</v>
      </c>
      <c r="C1611" t="s">
        <v>4440</v>
      </c>
      <c r="D1611">
        <v>1.59</v>
      </c>
      <c r="E1611" t="s">
        <v>13</v>
      </c>
      <c r="F1611" t="s">
        <v>8347</v>
      </c>
      <c r="G1611" t="s">
        <v>8306</v>
      </c>
      <c r="H1611" t="str">
        <f>VLOOKUP(Table_Query_from_Meridian_v32[[#This Row],[COUNTRY_CODE_OF_ORIGIN]],Sheet2!A:C,3,FALSE)</f>
        <v xml:space="preserve">China </v>
      </c>
    </row>
    <row r="1612" spans="1:8" x14ac:dyDescent="0.25">
      <c r="A1612" t="s">
        <v>4441</v>
      </c>
      <c r="B1612" t="s">
        <v>4442</v>
      </c>
      <c r="C1612" t="s">
        <v>4443</v>
      </c>
      <c r="D1612">
        <v>1.59</v>
      </c>
      <c r="E1612" t="s">
        <v>13</v>
      </c>
      <c r="F1612" t="s">
        <v>8347</v>
      </c>
      <c r="G1612" t="s">
        <v>8306</v>
      </c>
      <c r="H1612" t="str">
        <f>VLOOKUP(Table_Query_from_Meridian_v32[[#This Row],[COUNTRY_CODE_OF_ORIGIN]],Sheet2!A:C,3,FALSE)</f>
        <v xml:space="preserve">China </v>
      </c>
    </row>
    <row r="1613" spans="1:8" x14ac:dyDescent="0.25">
      <c r="A1613" t="s">
        <v>4444</v>
      </c>
      <c r="B1613" t="s">
        <v>4445</v>
      </c>
      <c r="C1613" t="s">
        <v>4446</v>
      </c>
      <c r="D1613">
        <v>1.4</v>
      </c>
      <c r="E1613" t="s">
        <v>13</v>
      </c>
      <c r="F1613" t="s">
        <v>8347</v>
      </c>
      <c r="G1613" t="s">
        <v>8306</v>
      </c>
      <c r="H1613" t="str">
        <f>VLOOKUP(Table_Query_from_Meridian_v32[[#This Row],[COUNTRY_CODE_OF_ORIGIN]],Sheet2!A:C,3,FALSE)</f>
        <v xml:space="preserve">China </v>
      </c>
    </row>
    <row r="1614" spans="1:8" x14ac:dyDescent="0.25">
      <c r="A1614" t="s">
        <v>4447</v>
      </c>
      <c r="B1614" t="s">
        <v>4448</v>
      </c>
      <c r="C1614" t="s">
        <v>4449</v>
      </c>
      <c r="D1614">
        <v>2</v>
      </c>
      <c r="E1614" t="s">
        <v>13</v>
      </c>
      <c r="F1614" t="s">
        <v>8347</v>
      </c>
      <c r="G1614" t="s">
        <v>8306</v>
      </c>
      <c r="H1614" t="str">
        <f>VLOOKUP(Table_Query_from_Meridian_v32[[#This Row],[COUNTRY_CODE_OF_ORIGIN]],Sheet2!A:C,3,FALSE)</f>
        <v xml:space="preserve">China </v>
      </c>
    </row>
    <row r="1615" spans="1:8" x14ac:dyDescent="0.25">
      <c r="A1615" t="s">
        <v>4450</v>
      </c>
      <c r="B1615" t="s">
        <v>4451</v>
      </c>
      <c r="C1615" t="s">
        <v>4452</v>
      </c>
      <c r="D1615">
        <v>2.1</v>
      </c>
      <c r="E1615" t="s">
        <v>13</v>
      </c>
      <c r="F1615" t="s">
        <v>8347</v>
      </c>
      <c r="G1615" t="s">
        <v>8306</v>
      </c>
      <c r="H1615" t="str">
        <f>VLOOKUP(Table_Query_from_Meridian_v32[[#This Row],[COUNTRY_CODE_OF_ORIGIN]],Sheet2!A:C,3,FALSE)</f>
        <v xml:space="preserve">China </v>
      </c>
    </row>
    <row r="1616" spans="1:8" x14ac:dyDescent="0.25">
      <c r="A1616" t="s">
        <v>4453</v>
      </c>
      <c r="B1616" t="s">
        <v>4454</v>
      </c>
      <c r="C1616" t="s">
        <v>4455</v>
      </c>
      <c r="D1616">
        <v>2.2999999999999998</v>
      </c>
      <c r="E1616" t="s">
        <v>13</v>
      </c>
      <c r="F1616" t="s">
        <v>8347</v>
      </c>
      <c r="G1616" t="s">
        <v>8306</v>
      </c>
      <c r="H1616" t="str">
        <f>VLOOKUP(Table_Query_from_Meridian_v32[[#This Row],[COUNTRY_CODE_OF_ORIGIN]],Sheet2!A:C,3,FALSE)</f>
        <v xml:space="preserve">China </v>
      </c>
    </row>
    <row r="1617" spans="1:8" x14ac:dyDescent="0.25">
      <c r="A1617" t="s">
        <v>4456</v>
      </c>
      <c r="B1617" t="s">
        <v>4457</v>
      </c>
      <c r="C1617" t="s">
        <v>4458</v>
      </c>
      <c r="D1617">
        <v>2</v>
      </c>
      <c r="E1617" t="s">
        <v>13</v>
      </c>
      <c r="F1617" t="s">
        <v>8347</v>
      </c>
      <c r="G1617" t="s">
        <v>8306</v>
      </c>
      <c r="H1617" t="str">
        <f>VLOOKUP(Table_Query_from_Meridian_v32[[#This Row],[COUNTRY_CODE_OF_ORIGIN]],Sheet2!A:C,3,FALSE)</f>
        <v xml:space="preserve">China </v>
      </c>
    </row>
    <row r="1618" spans="1:8" x14ac:dyDescent="0.25">
      <c r="A1618" t="s">
        <v>4459</v>
      </c>
      <c r="B1618" t="s">
        <v>4460</v>
      </c>
      <c r="C1618" t="s">
        <v>4461</v>
      </c>
      <c r="D1618">
        <v>3.3</v>
      </c>
      <c r="E1618" t="s">
        <v>13</v>
      </c>
      <c r="F1618" t="s">
        <v>8347</v>
      </c>
      <c r="G1618" t="s">
        <v>8306</v>
      </c>
      <c r="H1618" t="str">
        <f>VLOOKUP(Table_Query_from_Meridian_v32[[#This Row],[COUNTRY_CODE_OF_ORIGIN]],Sheet2!A:C,3,FALSE)</f>
        <v xml:space="preserve">China </v>
      </c>
    </row>
    <row r="1619" spans="1:8" x14ac:dyDescent="0.25">
      <c r="A1619" t="s">
        <v>4462</v>
      </c>
      <c r="B1619" t="s">
        <v>4463</v>
      </c>
      <c r="C1619" t="s">
        <v>4464</v>
      </c>
      <c r="D1619">
        <v>1.5</v>
      </c>
      <c r="E1619" t="s">
        <v>13</v>
      </c>
      <c r="F1619" t="s">
        <v>8347</v>
      </c>
      <c r="G1619" t="s">
        <v>8340</v>
      </c>
      <c r="H1619" t="str">
        <f>VLOOKUP(Table_Query_from_Meridian_v32[[#This Row],[COUNTRY_CODE_OF_ORIGIN]],Sheet2!A:C,3,FALSE)</f>
        <v xml:space="preserve">China </v>
      </c>
    </row>
    <row r="1620" spans="1:8" x14ac:dyDescent="0.25">
      <c r="A1620" t="s">
        <v>4465</v>
      </c>
      <c r="B1620" t="s">
        <v>4466</v>
      </c>
      <c r="C1620" t="s">
        <v>4467</v>
      </c>
      <c r="D1620">
        <v>1.8</v>
      </c>
      <c r="E1620" t="s">
        <v>13</v>
      </c>
      <c r="F1620" t="s">
        <v>8347</v>
      </c>
      <c r="G1620" t="s">
        <v>8340</v>
      </c>
      <c r="H1620" t="str">
        <f>VLOOKUP(Table_Query_from_Meridian_v32[[#This Row],[COUNTRY_CODE_OF_ORIGIN]],Sheet2!A:C,3,FALSE)</f>
        <v xml:space="preserve">China </v>
      </c>
    </row>
    <row r="1621" spans="1:8" x14ac:dyDescent="0.25">
      <c r="A1621" t="s">
        <v>4468</v>
      </c>
      <c r="B1621" t="s">
        <v>4469</v>
      </c>
      <c r="C1621" t="s">
        <v>4470</v>
      </c>
      <c r="D1621">
        <v>2.5</v>
      </c>
      <c r="E1621" t="s">
        <v>13</v>
      </c>
      <c r="F1621" t="s">
        <v>8347</v>
      </c>
      <c r="G1621" t="s">
        <v>8340</v>
      </c>
      <c r="H1621" t="str">
        <f>VLOOKUP(Table_Query_from_Meridian_v32[[#This Row],[COUNTRY_CODE_OF_ORIGIN]],Sheet2!A:C,3,FALSE)</f>
        <v xml:space="preserve">China </v>
      </c>
    </row>
    <row r="1622" spans="1:8" x14ac:dyDescent="0.25">
      <c r="A1622" t="s">
        <v>4471</v>
      </c>
      <c r="B1622" t="s">
        <v>4472</v>
      </c>
      <c r="C1622" t="s">
        <v>4473</v>
      </c>
      <c r="D1622">
        <v>0.19</v>
      </c>
      <c r="E1622" t="s">
        <v>13</v>
      </c>
      <c r="F1622" t="s">
        <v>8347</v>
      </c>
      <c r="G1622" t="s">
        <v>8306</v>
      </c>
      <c r="H1622" t="str">
        <f>VLOOKUP(Table_Query_from_Meridian_v32[[#This Row],[COUNTRY_CODE_OF_ORIGIN]],Sheet2!A:C,3,FALSE)</f>
        <v xml:space="preserve">China </v>
      </c>
    </row>
    <row r="1623" spans="1:8" x14ac:dyDescent="0.25">
      <c r="A1623" t="s">
        <v>4474</v>
      </c>
      <c r="B1623" t="s">
        <v>4475</v>
      </c>
      <c r="C1623" t="s">
        <v>4476</v>
      </c>
      <c r="D1623">
        <v>0.22</v>
      </c>
      <c r="E1623" t="s">
        <v>13</v>
      </c>
      <c r="F1623" t="s">
        <v>8347</v>
      </c>
      <c r="G1623" t="s">
        <v>8306</v>
      </c>
      <c r="H1623" t="str">
        <f>VLOOKUP(Table_Query_from_Meridian_v32[[#This Row],[COUNTRY_CODE_OF_ORIGIN]],Sheet2!A:C,3,FALSE)</f>
        <v xml:space="preserve">China </v>
      </c>
    </row>
    <row r="1624" spans="1:8" x14ac:dyDescent="0.25">
      <c r="A1624" t="s">
        <v>4477</v>
      </c>
      <c r="B1624" t="s">
        <v>4478</v>
      </c>
      <c r="C1624" t="s">
        <v>4479</v>
      </c>
      <c r="D1624">
        <v>0.19</v>
      </c>
      <c r="E1624" t="s">
        <v>13</v>
      </c>
      <c r="F1624" t="s">
        <v>8347</v>
      </c>
      <c r="G1624" t="s">
        <v>8306</v>
      </c>
      <c r="H1624" t="str">
        <f>VLOOKUP(Table_Query_from_Meridian_v32[[#This Row],[COUNTRY_CODE_OF_ORIGIN]],Sheet2!A:C,3,FALSE)</f>
        <v xml:space="preserve">China </v>
      </c>
    </row>
    <row r="1625" spans="1:8" x14ac:dyDescent="0.25">
      <c r="A1625" t="s">
        <v>4480</v>
      </c>
      <c r="B1625" t="s">
        <v>4481</v>
      </c>
      <c r="C1625" t="s">
        <v>4482</v>
      </c>
      <c r="D1625">
        <v>0.2</v>
      </c>
      <c r="E1625" t="s">
        <v>13</v>
      </c>
      <c r="F1625" t="s">
        <v>8347</v>
      </c>
      <c r="G1625" t="s">
        <v>8306</v>
      </c>
      <c r="H1625" t="str">
        <f>VLOOKUP(Table_Query_from_Meridian_v32[[#This Row],[COUNTRY_CODE_OF_ORIGIN]],Sheet2!A:C,3,FALSE)</f>
        <v xml:space="preserve">China </v>
      </c>
    </row>
    <row r="1626" spans="1:8" x14ac:dyDescent="0.25">
      <c r="A1626" t="s">
        <v>4483</v>
      </c>
      <c r="B1626" t="s">
        <v>4484</v>
      </c>
      <c r="C1626" t="s">
        <v>4485</v>
      </c>
      <c r="D1626">
        <v>0.23</v>
      </c>
      <c r="E1626" t="s">
        <v>13</v>
      </c>
      <c r="F1626" t="s">
        <v>8347</v>
      </c>
      <c r="G1626" t="s">
        <v>8306</v>
      </c>
      <c r="H1626" t="str">
        <f>VLOOKUP(Table_Query_from_Meridian_v32[[#This Row],[COUNTRY_CODE_OF_ORIGIN]],Sheet2!A:C,3,FALSE)</f>
        <v xml:space="preserve">China </v>
      </c>
    </row>
    <row r="1627" spans="1:8" x14ac:dyDescent="0.25">
      <c r="A1627" t="s">
        <v>4486</v>
      </c>
      <c r="B1627" t="s">
        <v>4487</v>
      </c>
      <c r="C1627" t="s">
        <v>4488</v>
      </c>
      <c r="D1627">
        <v>0.23</v>
      </c>
      <c r="E1627" t="s">
        <v>13</v>
      </c>
      <c r="F1627" t="s">
        <v>8347</v>
      </c>
      <c r="G1627" t="s">
        <v>8306</v>
      </c>
      <c r="H1627" t="str">
        <f>VLOOKUP(Table_Query_from_Meridian_v32[[#This Row],[COUNTRY_CODE_OF_ORIGIN]],Sheet2!A:C,3,FALSE)</f>
        <v xml:space="preserve">China </v>
      </c>
    </row>
    <row r="1628" spans="1:8" x14ac:dyDescent="0.25">
      <c r="A1628" t="s">
        <v>4489</v>
      </c>
      <c r="B1628" t="s">
        <v>4490</v>
      </c>
      <c r="C1628" t="s">
        <v>4491</v>
      </c>
      <c r="D1628">
        <v>0.23</v>
      </c>
      <c r="E1628" t="s">
        <v>13</v>
      </c>
      <c r="F1628" t="s">
        <v>8347</v>
      </c>
      <c r="G1628" t="s">
        <v>8306</v>
      </c>
      <c r="H1628" t="str">
        <f>VLOOKUP(Table_Query_from_Meridian_v32[[#This Row],[COUNTRY_CODE_OF_ORIGIN]],Sheet2!A:C,3,FALSE)</f>
        <v xml:space="preserve">China </v>
      </c>
    </row>
    <row r="1629" spans="1:8" x14ac:dyDescent="0.25">
      <c r="A1629" t="s">
        <v>4492</v>
      </c>
      <c r="B1629" t="s">
        <v>4493</v>
      </c>
      <c r="C1629" t="s">
        <v>4494</v>
      </c>
      <c r="D1629">
        <v>0.3</v>
      </c>
      <c r="E1629" t="s">
        <v>13</v>
      </c>
      <c r="F1629" t="s">
        <v>8347</v>
      </c>
      <c r="G1629" t="s">
        <v>8306</v>
      </c>
      <c r="H1629" t="str">
        <f>VLOOKUP(Table_Query_from_Meridian_v32[[#This Row],[COUNTRY_CODE_OF_ORIGIN]],Sheet2!A:C,3,FALSE)</f>
        <v xml:space="preserve">China </v>
      </c>
    </row>
    <row r="1630" spans="1:8" x14ac:dyDescent="0.25">
      <c r="A1630" t="s">
        <v>4496</v>
      </c>
      <c r="B1630" t="s">
        <v>4497</v>
      </c>
      <c r="C1630" t="s">
        <v>4498</v>
      </c>
      <c r="D1630">
        <v>2.6</v>
      </c>
      <c r="E1630" t="s">
        <v>13</v>
      </c>
      <c r="F1630" t="s">
        <v>8347</v>
      </c>
      <c r="G1630" t="s">
        <v>8306</v>
      </c>
      <c r="H1630" t="str">
        <f>VLOOKUP(Table_Query_from_Meridian_v32[[#This Row],[COUNTRY_CODE_OF_ORIGIN]],Sheet2!A:C,3,FALSE)</f>
        <v xml:space="preserve">China </v>
      </c>
    </row>
    <row r="1631" spans="1:8" x14ac:dyDescent="0.25">
      <c r="A1631" t="s">
        <v>4499</v>
      </c>
      <c r="B1631" t="s">
        <v>4500</v>
      </c>
      <c r="C1631" t="s">
        <v>4501</v>
      </c>
      <c r="D1631">
        <v>3.9</v>
      </c>
      <c r="E1631" t="s">
        <v>13</v>
      </c>
      <c r="F1631" t="s">
        <v>8347</v>
      </c>
      <c r="G1631" t="s">
        <v>8306</v>
      </c>
      <c r="H1631" t="str">
        <f>VLOOKUP(Table_Query_from_Meridian_v32[[#This Row],[COUNTRY_CODE_OF_ORIGIN]],Sheet2!A:C,3,FALSE)</f>
        <v xml:space="preserve">China </v>
      </c>
    </row>
    <row r="1632" spans="1:8" x14ac:dyDescent="0.25">
      <c r="A1632" t="s">
        <v>4502</v>
      </c>
      <c r="B1632" t="s">
        <v>4503</v>
      </c>
      <c r="C1632" t="s">
        <v>4504</v>
      </c>
      <c r="D1632">
        <v>2.5</v>
      </c>
      <c r="E1632" t="s">
        <v>13</v>
      </c>
      <c r="F1632" t="s">
        <v>8347</v>
      </c>
      <c r="G1632" t="s">
        <v>8306</v>
      </c>
      <c r="H1632" t="str">
        <f>VLOOKUP(Table_Query_from_Meridian_v32[[#This Row],[COUNTRY_CODE_OF_ORIGIN]],Sheet2!A:C,3,FALSE)</f>
        <v xml:space="preserve">China </v>
      </c>
    </row>
    <row r="1633" spans="1:8" x14ac:dyDescent="0.25">
      <c r="A1633" t="s">
        <v>4505</v>
      </c>
      <c r="B1633" t="s">
        <v>4506</v>
      </c>
      <c r="C1633" t="s">
        <v>4507</v>
      </c>
      <c r="D1633">
        <v>3.8</v>
      </c>
      <c r="E1633" t="s">
        <v>13</v>
      </c>
      <c r="F1633" t="s">
        <v>8347</v>
      </c>
      <c r="G1633" t="s">
        <v>8306</v>
      </c>
      <c r="H1633" t="str">
        <f>VLOOKUP(Table_Query_from_Meridian_v32[[#This Row],[COUNTRY_CODE_OF_ORIGIN]],Sheet2!A:C,3,FALSE)</f>
        <v xml:space="preserve">China </v>
      </c>
    </row>
    <row r="1634" spans="1:8" x14ac:dyDescent="0.25">
      <c r="A1634" t="s">
        <v>4508</v>
      </c>
      <c r="B1634" t="s">
        <v>4509</v>
      </c>
      <c r="C1634" t="s">
        <v>4510</v>
      </c>
      <c r="D1634">
        <v>3</v>
      </c>
      <c r="E1634" t="s">
        <v>13</v>
      </c>
      <c r="F1634" t="s">
        <v>8347</v>
      </c>
      <c r="G1634" t="s">
        <v>8306</v>
      </c>
      <c r="H1634" t="str">
        <f>VLOOKUP(Table_Query_from_Meridian_v32[[#This Row],[COUNTRY_CODE_OF_ORIGIN]],Sheet2!A:C,3,FALSE)</f>
        <v xml:space="preserve">China </v>
      </c>
    </row>
    <row r="1635" spans="1:8" x14ac:dyDescent="0.25">
      <c r="A1635" t="s">
        <v>4511</v>
      </c>
      <c r="B1635" t="s">
        <v>4512</v>
      </c>
      <c r="C1635" t="s">
        <v>4513</v>
      </c>
      <c r="D1635">
        <v>5.4</v>
      </c>
      <c r="E1635" t="s">
        <v>13</v>
      </c>
      <c r="F1635" t="s">
        <v>8347</v>
      </c>
      <c r="G1635" t="s">
        <v>8306</v>
      </c>
      <c r="H1635" t="str">
        <f>VLOOKUP(Table_Query_from_Meridian_v32[[#This Row],[COUNTRY_CODE_OF_ORIGIN]],Sheet2!A:C,3,FALSE)</f>
        <v xml:space="preserve">China </v>
      </c>
    </row>
    <row r="1636" spans="1:8" x14ac:dyDescent="0.25">
      <c r="A1636" t="s">
        <v>4514</v>
      </c>
      <c r="B1636" t="s">
        <v>4515</v>
      </c>
      <c r="C1636" t="s">
        <v>4516</v>
      </c>
      <c r="D1636">
        <v>8.4</v>
      </c>
      <c r="E1636" t="s">
        <v>13</v>
      </c>
      <c r="F1636" t="s">
        <v>8347</v>
      </c>
      <c r="G1636" t="s">
        <v>8306</v>
      </c>
      <c r="H1636" t="str">
        <f>VLOOKUP(Table_Query_from_Meridian_v32[[#This Row],[COUNTRY_CODE_OF_ORIGIN]],Sheet2!A:C,3,FALSE)</f>
        <v xml:space="preserve">China </v>
      </c>
    </row>
    <row r="1637" spans="1:8" x14ac:dyDescent="0.25">
      <c r="A1637" t="s">
        <v>4517</v>
      </c>
      <c r="B1637" t="s">
        <v>4518</v>
      </c>
      <c r="C1637" t="s">
        <v>4519</v>
      </c>
      <c r="D1637">
        <v>2.8</v>
      </c>
      <c r="E1637" t="s">
        <v>13</v>
      </c>
      <c r="F1637" t="s">
        <v>8347</v>
      </c>
      <c r="G1637" t="s">
        <v>8306</v>
      </c>
      <c r="H1637" t="str">
        <f>VLOOKUP(Table_Query_from_Meridian_v32[[#This Row],[COUNTRY_CODE_OF_ORIGIN]],Sheet2!A:C,3,FALSE)</f>
        <v xml:space="preserve">China </v>
      </c>
    </row>
    <row r="1638" spans="1:8" x14ac:dyDescent="0.25">
      <c r="A1638" t="s">
        <v>4520</v>
      </c>
      <c r="B1638" t="s">
        <v>4521</v>
      </c>
      <c r="C1638" t="s">
        <v>4522</v>
      </c>
      <c r="D1638">
        <v>2.8</v>
      </c>
      <c r="E1638" t="s">
        <v>13</v>
      </c>
      <c r="F1638" t="s">
        <v>8347</v>
      </c>
      <c r="G1638" t="s">
        <v>8306</v>
      </c>
      <c r="H1638" t="str">
        <f>VLOOKUP(Table_Query_from_Meridian_v32[[#This Row],[COUNTRY_CODE_OF_ORIGIN]],Sheet2!A:C,3,FALSE)</f>
        <v xml:space="preserve">China </v>
      </c>
    </row>
    <row r="1639" spans="1:8" x14ac:dyDescent="0.25">
      <c r="A1639" t="s">
        <v>4523</v>
      </c>
      <c r="B1639" t="s">
        <v>4524</v>
      </c>
      <c r="C1639" t="s">
        <v>4525</v>
      </c>
      <c r="D1639">
        <v>2.8</v>
      </c>
      <c r="E1639" t="s">
        <v>13</v>
      </c>
      <c r="F1639" t="s">
        <v>8347</v>
      </c>
      <c r="G1639" t="s">
        <v>8306</v>
      </c>
      <c r="H1639" t="str">
        <f>VLOOKUP(Table_Query_from_Meridian_v32[[#This Row],[COUNTRY_CODE_OF_ORIGIN]],Sheet2!A:C,3,FALSE)</f>
        <v xml:space="preserve">China </v>
      </c>
    </row>
    <row r="1640" spans="1:8" x14ac:dyDescent="0.25">
      <c r="A1640" t="s">
        <v>4526</v>
      </c>
      <c r="B1640" t="s">
        <v>4527</v>
      </c>
      <c r="C1640" t="s">
        <v>4528</v>
      </c>
      <c r="D1640">
        <v>4.2</v>
      </c>
      <c r="E1640" t="s">
        <v>13</v>
      </c>
      <c r="F1640" t="s">
        <v>8347</v>
      </c>
      <c r="G1640" t="s">
        <v>8306</v>
      </c>
      <c r="H1640" t="str">
        <f>VLOOKUP(Table_Query_from_Meridian_v32[[#This Row],[COUNTRY_CODE_OF_ORIGIN]],Sheet2!A:C,3,FALSE)</f>
        <v xml:space="preserve">China </v>
      </c>
    </row>
    <row r="1641" spans="1:8" x14ac:dyDescent="0.25">
      <c r="A1641" t="s">
        <v>4529</v>
      </c>
      <c r="B1641" t="s">
        <v>4530</v>
      </c>
      <c r="C1641" t="s">
        <v>4531</v>
      </c>
      <c r="D1641">
        <v>4.2</v>
      </c>
      <c r="E1641" t="s">
        <v>13</v>
      </c>
      <c r="F1641" t="s">
        <v>8347</v>
      </c>
      <c r="G1641" t="s">
        <v>8306</v>
      </c>
      <c r="H1641" t="str">
        <f>VLOOKUP(Table_Query_from_Meridian_v32[[#This Row],[COUNTRY_CODE_OF_ORIGIN]],Sheet2!A:C,3,FALSE)</f>
        <v xml:space="preserve">China </v>
      </c>
    </row>
    <row r="1642" spans="1:8" x14ac:dyDescent="0.25">
      <c r="A1642" t="s">
        <v>4532</v>
      </c>
      <c r="B1642" t="s">
        <v>4533</v>
      </c>
      <c r="C1642" t="s">
        <v>4534</v>
      </c>
      <c r="D1642">
        <v>4.2</v>
      </c>
      <c r="E1642" t="s">
        <v>13</v>
      </c>
      <c r="F1642" t="s">
        <v>8347</v>
      </c>
      <c r="G1642" t="s">
        <v>8306</v>
      </c>
      <c r="H1642" t="str">
        <f>VLOOKUP(Table_Query_from_Meridian_v32[[#This Row],[COUNTRY_CODE_OF_ORIGIN]],Sheet2!A:C,3,FALSE)</f>
        <v xml:space="preserve">China </v>
      </c>
    </row>
    <row r="1643" spans="1:8" x14ac:dyDescent="0.25">
      <c r="A1643" t="s">
        <v>4535</v>
      </c>
      <c r="B1643" t="s">
        <v>4536</v>
      </c>
      <c r="C1643" t="s">
        <v>4534</v>
      </c>
      <c r="D1643">
        <v>4.4000000000000004</v>
      </c>
      <c r="E1643" t="s">
        <v>13</v>
      </c>
      <c r="F1643" t="s">
        <v>8347</v>
      </c>
      <c r="G1643" t="s">
        <v>8306</v>
      </c>
      <c r="H1643" t="str">
        <f>VLOOKUP(Table_Query_from_Meridian_v32[[#This Row],[COUNTRY_CODE_OF_ORIGIN]],Sheet2!A:C,3,FALSE)</f>
        <v xml:space="preserve">China </v>
      </c>
    </row>
    <row r="1644" spans="1:8" x14ac:dyDescent="0.25">
      <c r="A1644" t="s">
        <v>4537</v>
      </c>
      <c r="B1644" t="s">
        <v>4538</v>
      </c>
      <c r="C1644" t="s">
        <v>4539</v>
      </c>
      <c r="D1644">
        <v>0</v>
      </c>
      <c r="E1644" t="s">
        <v>13</v>
      </c>
      <c r="F1644" t="s">
        <v>8347</v>
      </c>
      <c r="G1644" t="s">
        <v>8306</v>
      </c>
      <c r="H1644" t="str">
        <f>VLOOKUP(Table_Query_from_Meridian_v32[[#This Row],[COUNTRY_CODE_OF_ORIGIN]],Sheet2!A:C,3,FALSE)</f>
        <v xml:space="preserve">China </v>
      </c>
    </row>
    <row r="1645" spans="1:8" x14ac:dyDescent="0.25">
      <c r="A1645" t="s">
        <v>4540</v>
      </c>
      <c r="B1645" t="s">
        <v>4541</v>
      </c>
      <c r="C1645" t="s">
        <v>4542</v>
      </c>
      <c r="D1645">
        <v>8</v>
      </c>
      <c r="E1645" t="s">
        <v>13</v>
      </c>
      <c r="F1645" t="s">
        <v>8347</v>
      </c>
      <c r="G1645" t="s">
        <v>8306</v>
      </c>
      <c r="H1645" t="str">
        <f>VLOOKUP(Table_Query_from_Meridian_v32[[#This Row],[COUNTRY_CODE_OF_ORIGIN]],Sheet2!A:C,3,FALSE)</f>
        <v xml:space="preserve">China </v>
      </c>
    </row>
    <row r="1646" spans="1:8" x14ac:dyDescent="0.25">
      <c r="A1646" t="s">
        <v>4543</v>
      </c>
      <c r="B1646" t="s">
        <v>4544</v>
      </c>
      <c r="C1646" t="s">
        <v>4545</v>
      </c>
      <c r="D1646">
        <v>8</v>
      </c>
      <c r="E1646" t="s">
        <v>13</v>
      </c>
      <c r="F1646" t="s">
        <v>8347</v>
      </c>
      <c r="G1646" t="s">
        <v>8306</v>
      </c>
      <c r="H1646" t="str">
        <f>VLOOKUP(Table_Query_from_Meridian_v32[[#This Row],[COUNTRY_CODE_OF_ORIGIN]],Sheet2!A:C,3,FALSE)</f>
        <v xml:space="preserve">China </v>
      </c>
    </row>
    <row r="1647" spans="1:8" x14ac:dyDescent="0.25">
      <c r="A1647" t="s">
        <v>4546</v>
      </c>
      <c r="B1647" t="s">
        <v>4547</v>
      </c>
      <c r="C1647" t="s">
        <v>4545</v>
      </c>
      <c r="D1647">
        <v>7.4</v>
      </c>
      <c r="E1647" t="s">
        <v>13</v>
      </c>
      <c r="F1647" t="s">
        <v>8347</v>
      </c>
      <c r="G1647" t="s">
        <v>8306</v>
      </c>
      <c r="H1647" t="str">
        <f>VLOOKUP(Table_Query_from_Meridian_v32[[#This Row],[COUNTRY_CODE_OF_ORIGIN]],Sheet2!A:C,3,FALSE)</f>
        <v xml:space="preserve">China </v>
      </c>
    </row>
    <row r="1648" spans="1:8" x14ac:dyDescent="0.25">
      <c r="A1648" t="s">
        <v>4548</v>
      </c>
      <c r="B1648" t="s">
        <v>4549</v>
      </c>
      <c r="C1648" t="s">
        <v>4550</v>
      </c>
      <c r="D1648">
        <v>12.9</v>
      </c>
      <c r="E1648" t="s">
        <v>13</v>
      </c>
      <c r="F1648" t="s">
        <v>8347</v>
      </c>
      <c r="G1648" t="s">
        <v>8306</v>
      </c>
      <c r="H1648" t="str">
        <f>VLOOKUP(Table_Query_from_Meridian_v32[[#This Row],[COUNTRY_CODE_OF_ORIGIN]],Sheet2!A:C,3,FALSE)</f>
        <v xml:space="preserve">China </v>
      </c>
    </row>
    <row r="1649" spans="1:8" x14ac:dyDescent="0.25">
      <c r="A1649" t="s">
        <v>4551</v>
      </c>
      <c r="B1649" t="s">
        <v>4552</v>
      </c>
      <c r="C1649" t="s">
        <v>4553</v>
      </c>
      <c r="D1649">
        <v>12.9</v>
      </c>
      <c r="E1649" t="s">
        <v>13</v>
      </c>
      <c r="F1649" t="s">
        <v>8347</v>
      </c>
      <c r="G1649" t="s">
        <v>8306</v>
      </c>
      <c r="H1649" t="str">
        <f>VLOOKUP(Table_Query_from_Meridian_v32[[#This Row],[COUNTRY_CODE_OF_ORIGIN]],Sheet2!A:C,3,FALSE)</f>
        <v xml:space="preserve">China </v>
      </c>
    </row>
    <row r="1650" spans="1:8" x14ac:dyDescent="0.25">
      <c r="A1650" t="s">
        <v>4554</v>
      </c>
      <c r="B1650" t="s">
        <v>4555</v>
      </c>
      <c r="C1650" t="s">
        <v>4556</v>
      </c>
      <c r="D1650">
        <v>12.9</v>
      </c>
      <c r="E1650" t="s">
        <v>13</v>
      </c>
      <c r="F1650" t="s">
        <v>8347</v>
      </c>
      <c r="G1650" t="s">
        <v>8306</v>
      </c>
      <c r="H1650" t="str">
        <f>VLOOKUP(Table_Query_from_Meridian_v32[[#This Row],[COUNTRY_CODE_OF_ORIGIN]],Sheet2!A:C,3,FALSE)</f>
        <v xml:space="preserve">China </v>
      </c>
    </row>
    <row r="1651" spans="1:8" x14ac:dyDescent="0.25">
      <c r="A1651" t="s">
        <v>4557</v>
      </c>
      <c r="B1651" t="s">
        <v>4558</v>
      </c>
      <c r="C1651" t="s">
        <v>4556</v>
      </c>
      <c r="D1651">
        <v>12.6</v>
      </c>
      <c r="E1651" t="s">
        <v>13</v>
      </c>
      <c r="F1651" t="s">
        <v>8347</v>
      </c>
      <c r="G1651" t="s">
        <v>8306</v>
      </c>
      <c r="H1651" t="str">
        <f>VLOOKUP(Table_Query_from_Meridian_v32[[#This Row],[COUNTRY_CODE_OF_ORIGIN]],Sheet2!A:C,3,FALSE)</f>
        <v xml:space="preserve">China </v>
      </c>
    </row>
    <row r="1652" spans="1:8" x14ac:dyDescent="0.25">
      <c r="A1652" t="s">
        <v>4559</v>
      </c>
      <c r="B1652" t="s">
        <v>4560</v>
      </c>
      <c r="C1652" t="s">
        <v>4561</v>
      </c>
      <c r="D1652">
        <v>0.01</v>
      </c>
      <c r="E1652" t="s">
        <v>13</v>
      </c>
      <c r="F1652" t="s">
        <v>8347</v>
      </c>
      <c r="G1652" t="s">
        <v>8340</v>
      </c>
      <c r="H1652" t="str">
        <f>VLOOKUP(Table_Query_from_Meridian_v32[[#This Row],[COUNTRY_CODE_OF_ORIGIN]],Sheet2!A:C,3,FALSE)</f>
        <v xml:space="preserve">China </v>
      </c>
    </row>
    <row r="1653" spans="1:8" x14ac:dyDescent="0.25">
      <c r="A1653" t="s">
        <v>4562</v>
      </c>
      <c r="B1653" t="s">
        <v>4563</v>
      </c>
      <c r="C1653" t="s">
        <v>4564</v>
      </c>
      <c r="D1653">
        <v>0.01</v>
      </c>
      <c r="E1653" t="s">
        <v>13</v>
      </c>
      <c r="F1653" t="s">
        <v>8347</v>
      </c>
      <c r="G1653" t="s">
        <v>8340</v>
      </c>
      <c r="H1653" t="str">
        <f>VLOOKUP(Table_Query_from_Meridian_v32[[#This Row],[COUNTRY_CODE_OF_ORIGIN]],Sheet2!A:C,3,FALSE)</f>
        <v xml:space="preserve">China </v>
      </c>
    </row>
    <row r="1654" spans="1:8" x14ac:dyDescent="0.25">
      <c r="A1654" t="s">
        <v>4565</v>
      </c>
      <c r="B1654" t="s">
        <v>4566</v>
      </c>
      <c r="C1654" t="s">
        <v>4567</v>
      </c>
      <c r="D1654">
        <v>0.02</v>
      </c>
      <c r="E1654" t="s">
        <v>13</v>
      </c>
      <c r="F1654" t="s">
        <v>8347</v>
      </c>
      <c r="G1654" t="s">
        <v>8340</v>
      </c>
      <c r="H1654" t="str">
        <f>VLOOKUP(Table_Query_from_Meridian_v32[[#This Row],[COUNTRY_CODE_OF_ORIGIN]],Sheet2!A:C,3,FALSE)</f>
        <v xml:space="preserve">China </v>
      </c>
    </row>
    <row r="1655" spans="1:8" x14ac:dyDescent="0.25">
      <c r="A1655" t="s">
        <v>4568</v>
      </c>
      <c r="B1655" t="s">
        <v>4569</v>
      </c>
      <c r="C1655" t="s">
        <v>4570</v>
      </c>
      <c r="D1655">
        <v>0.03</v>
      </c>
      <c r="E1655" t="s">
        <v>13</v>
      </c>
      <c r="F1655" t="s">
        <v>8347</v>
      </c>
      <c r="G1655" t="s">
        <v>8340</v>
      </c>
      <c r="H1655" t="str">
        <f>VLOOKUP(Table_Query_from_Meridian_v32[[#This Row],[COUNTRY_CODE_OF_ORIGIN]],Sheet2!A:C,3,FALSE)</f>
        <v xml:space="preserve">China </v>
      </c>
    </row>
    <row r="1656" spans="1:8" x14ac:dyDescent="0.25">
      <c r="A1656" t="s">
        <v>4571</v>
      </c>
      <c r="B1656" t="s">
        <v>4572</v>
      </c>
      <c r="C1656" t="s">
        <v>5</v>
      </c>
      <c r="D1656">
        <v>8.1999999999999993</v>
      </c>
      <c r="E1656" t="s">
        <v>6</v>
      </c>
      <c r="F1656" t="s">
        <v>8461</v>
      </c>
      <c r="G1656" t="s">
        <v>5</v>
      </c>
      <c r="H1656" t="str">
        <f>VLOOKUP(Table_Query_from_Meridian_v32[[#This Row],[COUNTRY_CODE_OF_ORIGIN]],Sheet2!A:C,3,FALSE)</f>
        <v xml:space="preserve">Great Britain (United Kingdom) </v>
      </c>
    </row>
    <row r="1657" spans="1:8" x14ac:dyDescent="0.25">
      <c r="A1657" t="s">
        <v>4573</v>
      </c>
      <c r="B1657" t="s">
        <v>4574</v>
      </c>
      <c r="C1657" t="s">
        <v>5</v>
      </c>
      <c r="D1657">
        <v>9.6</v>
      </c>
      <c r="E1657" t="s">
        <v>6</v>
      </c>
      <c r="F1657" t="s">
        <v>8461</v>
      </c>
      <c r="G1657" t="s">
        <v>8306</v>
      </c>
      <c r="H1657" t="str">
        <f>VLOOKUP(Table_Query_from_Meridian_v32[[#This Row],[COUNTRY_CODE_OF_ORIGIN]],Sheet2!A:C,3,FALSE)</f>
        <v xml:space="preserve">Great Britain (United Kingdom) </v>
      </c>
    </row>
    <row r="1658" spans="1:8" x14ac:dyDescent="0.25">
      <c r="A1658" t="s">
        <v>4575</v>
      </c>
      <c r="B1658" t="s">
        <v>4576</v>
      </c>
      <c r="C1658" t="s">
        <v>5</v>
      </c>
      <c r="D1658">
        <v>11.7</v>
      </c>
      <c r="E1658" t="s">
        <v>6</v>
      </c>
      <c r="F1658" t="s">
        <v>8461</v>
      </c>
      <c r="G1658" t="s">
        <v>8306</v>
      </c>
      <c r="H1658" t="str">
        <f>VLOOKUP(Table_Query_from_Meridian_v32[[#This Row],[COUNTRY_CODE_OF_ORIGIN]],Sheet2!A:C,3,FALSE)</f>
        <v xml:space="preserve">Great Britain (United Kingdom) </v>
      </c>
    </row>
    <row r="1659" spans="1:8" x14ac:dyDescent="0.25">
      <c r="A1659" t="s">
        <v>4577</v>
      </c>
      <c r="B1659" t="s">
        <v>4578</v>
      </c>
      <c r="C1659" t="s">
        <v>5</v>
      </c>
      <c r="D1659">
        <v>0</v>
      </c>
      <c r="E1659" t="s">
        <v>6</v>
      </c>
      <c r="F1659" t="s">
        <v>8461</v>
      </c>
      <c r="G1659" t="s">
        <v>5</v>
      </c>
      <c r="H1659" t="str">
        <f>VLOOKUP(Table_Query_from_Meridian_v32[[#This Row],[COUNTRY_CODE_OF_ORIGIN]],Sheet2!A:C,3,FALSE)</f>
        <v xml:space="preserve">Great Britain (United Kingdom) </v>
      </c>
    </row>
    <row r="1660" spans="1:8" x14ac:dyDescent="0.25">
      <c r="A1660" t="s">
        <v>4579</v>
      </c>
      <c r="B1660" t="s">
        <v>4580</v>
      </c>
      <c r="C1660" t="s">
        <v>5</v>
      </c>
      <c r="D1660">
        <v>12.4</v>
      </c>
      <c r="E1660" t="s">
        <v>6</v>
      </c>
      <c r="F1660" t="s">
        <v>8461</v>
      </c>
      <c r="G1660" t="s">
        <v>5</v>
      </c>
      <c r="H1660" t="str">
        <f>VLOOKUP(Table_Query_from_Meridian_v32[[#This Row],[COUNTRY_CODE_OF_ORIGIN]],Sheet2!A:C,3,FALSE)</f>
        <v xml:space="preserve">Great Britain (United Kingdom) </v>
      </c>
    </row>
    <row r="1661" spans="1:8" x14ac:dyDescent="0.25">
      <c r="A1661" t="s">
        <v>4581</v>
      </c>
      <c r="B1661" t="s">
        <v>4582</v>
      </c>
      <c r="C1661" t="s">
        <v>5</v>
      </c>
      <c r="D1661">
        <v>0</v>
      </c>
      <c r="E1661" t="s">
        <v>6</v>
      </c>
      <c r="F1661" t="s">
        <v>8461</v>
      </c>
      <c r="G1661" t="s">
        <v>5</v>
      </c>
      <c r="H1661" t="str">
        <f>VLOOKUP(Table_Query_from_Meridian_v32[[#This Row],[COUNTRY_CODE_OF_ORIGIN]],Sheet2!A:C,3,FALSE)</f>
        <v xml:space="preserve">Great Britain (United Kingdom) </v>
      </c>
    </row>
    <row r="1662" spans="1:8" x14ac:dyDescent="0.25">
      <c r="A1662" t="s">
        <v>4583</v>
      </c>
      <c r="B1662" t="s">
        <v>4584</v>
      </c>
      <c r="C1662" t="s">
        <v>5</v>
      </c>
      <c r="D1662">
        <v>15</v>
      </c>
      <c r="E1662" t="s">
        <v>6</v>
      </c>
      <c r="F1662" t="s">
        <v>8461</v>
      </c>
      <c r="G1662" t="s">
        <v>5</v>
      </c>
      <c r="H1662" t="str">
        <f>VLOOKUP(Table_Query_from_Meridian_v32[[#This Row],[COUNTRY_CODE_OF_ORIGIN]],Sheet2!A:C,3,FALSE)</f>
        <v xml:space="preserve">Great Britain (United Kingdom) </v>
      </c>
    </row>
    <row r="1663" spans="1:8" x14ac:dyDescent="0.25">
      <c r="A1663" t="s">
        <v>4585</v>
      </c>
      <c r="B1663" t="s">
        <v>4586</v>
      </c>
      <c r="C1663" t="s">
        <v>5</v>
      </c>
      <c r="D1663">
        <v>0</v>
      </c>
      <c r="E1663" t="s">
        <v>6</v>
      </c>
      <c r="F1663" t="s">
        <v>8461</v>
      </c>
      <c r="G1663" t="s">
        <v>5</v>
      </c>
      <c r="H1663" t="str">
        <f>VLOOKUP(Table_Query_from_Meridian_v32[[#This Row],[COUNTRY_CODE_OF_ORIGIN]],Sheet2!A:C,3,FALSE)</f>
        <v xml:space="preserve">Great Britain (United Kingdom) </v>
      </c>
    </row>
    <row r="1664" spans="1:8" x14ac:dyDescent="0.25">
      <c r="A1664" t="s">
        <v>4587</v>
      </c>
      <c r="B1664" t="s">
        <v>4588</v>
      </c>
      <c r="C1664" t="s">
        <v>5</v>
      </c>
      <c r="D1664">
        <v>0</v>
      </c>
      <c r="E1664" t="s">
        <v>6</v>
      </c>
      <c r="F1664" t="s">
        <v>8461</v>
      </c>
      <c r="G1664" t="s">
        <v>5</v>
      </c>
      <c r="H1664" t="str">
        <f>VLOOKUP(Table_Query_from_Meridian_v32[[#This Row],[COUNTRY_CODE_OF_ORIGIN]],Sheet2!A:C,3,FALSE)</f>
        <v xml:space="preserve">Great Britain (United Kingdom) </v>
      </c>
    </row>
    <row r="1665" spans="1:8" x14ac:dyDescent="0.25">
      <c r="A1665" t="s">
        <v>4589</v>
      </c>
      <c r="B1665" t="s">
        <v>4590</v>
      </c>
      <c r="C1665" t="s">
        <v>5</v>
      </c>
      <c r="D1665">
        <v>0</v>
      </c>
      <c r="E1665" t="s">
        <v>6</v>
      </c>
      <c r="F1665" t="s">
        <v>8461</v>
      </c>
      <c r="G1665" t="s">
        <v>5</v>
      </c>
      <c r="H1665" t="str">
        <f>VLOOKUP(Table_Query_from_Meridian_v32[[#This Row],[COUNTRY_CODE_OF_ORIGIN]],Sheet2!A:C,3,FALSE)</f>
        <v xml:space="preserve">Great Britain (United Kingdom) </v>
      </c>
    </row>
    <row r="1666" spans="1:8" x14ac:dyDescent="0.25">
      <c r="A1666" t="s">
        <v>4591</v>
      </c>
      <c r="B1666" t="s">
        <v>4592</v>
      </c>
      <c r="C1666" t="s">
        <v>5</v>
      </c>
      <c r="D1666">
        <v>0</v>
      </c>
      <c r="E1666" t="s">
        <v>6</v>
      </c>
      <c r="F1666" t="s">
        <v>8461</v>
      </c>
      <c r="G1666" t="s">
        <v>5</v>
      </c>
      <c r="H1666" t="str">
        <f>VLOOKUP(Table_Query_from_Meridian_v32[[#This Row],[COUNTRY_CODE_OF_ORIGIN]],Sheet2!A:C,3,FALSE)</f>
        <v xml:space="preserve">Great Britain (United Kingdom) </v>
      </c>
    </row>
    <row r="1667" spans="1:8" x14ac:dyDescent="0.25">
      <c r="A1667" t="s">
        <v>4593</v>
      </c>
      <c r="B1667" t="s">
        <v>4594</v>
      </c>
      <c r="C1667" t="s">
        <v>5</v>
      </c>
      <c r="D1667">
        <v>15.6</v>
      </c>
      <c r="E1667" t="s">
        <v>6</v>
      </c>
      <c r="F1667" t="s">
        <v>8461</v>
      </c>
      <c r="G1667" t="s">
        <v>5</v>
      </c>
      <c r="H1667" t="str">
        <f>VLOOKUP(Table_Query_from_Meridian_v32[[#This Row],[COUNTRY_CODE_OF_ORIGIN]],Sheet2!A:C,3,FALSE)</f>
        <v xml:space="preserve">Great Britain (United Kingdom) </v>
      </c>
    </row>
    <row r="1668" spans="1:8" x14ac:dyDescent="0.25">
      <c r="A1668" t="s">
        <v>4595</v>
      </c>
      <c r="B1668" t="s">
        <v>4596</v>
      </c>
      <c r="C1668" t="s">
        <v>5</v>
      </c>
      <c r="D1668">
        <v>0</v>
      </c>
      <c r="E1668" t="s">
        <v>6</v>
      </c>
      <c r="F1668" t="s">
        <v>8461</v>
      </c>
      <c r="G1668" t="s">
        <v>5</v>
      </c>
      <c r="H1668" t="str">
        <f>VLOOKUP(Table_Query_from_Meridian_v32[[#This Row],[COUNTRY_CODE_OF_ORIGIN]],Sheet2!A:C,3,FALSE)</f>
        <v xml:space="preserve">Great Britain (United Kingdom) </v>
      </c>
    </row>
    <row r="1669" spans="1:8" x14ac:dyDescent="0.25">
      <c r="A1669" t="s">
        <v>4597</v>
      </c>
      <c r="B1669" t="s">
        <v>4598</v>
      </c>
      <c r="C1669" t="s">
        <v>5</v>
      </c>
      <c r="D1669">
        <v>0</v>
      </c>
      <c r="E1669" t="s">
        <v>6</v>
      </c>
      <c r="F1669" t="s">
        <v>8461</v>
      </c>
      <c r="G1669" t="s">
        <v>5</v>
      </c>
      <c r="H1669" t="str">
        <f>VLOOKUP(Table_Query_from_Meridian_v32[[#This Row],[COUNTRY_CODE_OF_ORIGIN]],Sheet2!A:C,3,FALSE)</f>
        <v xml:space="preserve">Great Britain (United Kingdom) </v>
      </c>
    </row>
    <row r="1670" spans="1:8" x14ac:dyDescent="0.25">
      <c r="A1670" t="s">
        <v>4599</v>
      </c>
      <c r="B1670" t="s">
        <v>4600</v>
      </c>
      <c r="C1670" t="s">
        <v>5</v>
      </c>
      <c r="D1670">
        <v>0.8</v>
      </c>
      <c r="E1670" t="s">
        <v>6</v>
      </c>
      <c r="F1670" t="s">
        <v>8461</v>
      </c>
      <c r="G1670" t="s">
        <v>8306</v>
      </c>
      <c r="H1670" t="str">
        <f>VLOOKUP(Table_Query_from_Meridian_v32[[#This Row],[COUNTRY_CODE_OF_ORIGIN]],Sheet2!A:C,3,FALSE)</f>
        <v xml:space="preserve">Great Britain (United Kingdom) </v>
      </c>
    </row>
    <row r="1671" spans="1:8" x14ac:dyDescent="0.25">
      <c r="A1671" t="s">
        <v>4601</v>
      </c>
      <c r="B1671" t="s">
        <v>4602</v>
      </c>
      <c r="C1671" t="s">
        <v>5</v>
      </c>
      <c r="D1671">
        <v>0</v>
      </c>
      <c r="E1671" t="s">
        <v>6</v>
      </c>
      <c r="F1671" t="s">
        <v>8461</v>
      </c>
      <c r="G1671" t="s">
        <v>5</v>
      </c>
      <c r="H1671" t="str">
        <f>VLOOKUP(Table_Query_from_Meridian_v32[[#This Row],[COUNTRY_CODE_OF_ORIGIN]],Sheet2!A:C,3,FALSE)</f>
        <v xml:space="preserve">Great Britain (United Kingdom) </v>
      </c>
    </row>
    <row r="1672" spans="1:8" x14ac:dyDescent="0.25">
      <c r="A1672" t="s">
        <v>4603</v>
      </c>
      <c r="B1672" t="s">
        <v>4604</v>
      </c>
      <c r="C1672" t="s">
        <v>5</v>
      </c>
      <c r="D1672">
        <v>2</v>
      </c>
      <c r="E1672" t="s">
        <v>505</v>
      </c>
      <c r="F1672" t="s">
        <v>8462</v>
      </c>
      <c r="G1672" t="s">
        <v>5</v>
      </c>
      <c r="H1672" t="str">
        <f>VLOOKUP(Table_Query_from_Meridian_v32[[#This Row],[COUNTRY_CODE_OF_ORIGIN]],Sheet2!A:C,3,FALSE)</f>
        <v xml:space="preserve">Italy </v>
      </c>
    </row>
    <row r="1673" spans="1:8" x14ac:dyDescent="0.25">
      <c r="A1673" t="s">
        <v>4605</v>
      </c>
      <c r="B1673" t="s">
        <v>4606</v>
      </c>
      <c r="C1673" t="s">
        <v>5</v>
      </c>
      <c r="D1673">
        <v>2.5</v>
      </c>
      <c r="E1673" t="s">
        <v>505</v>
      </c>
      <c r="F1673" t="s">
        <v>8462</v>
      </c>
      <c r="G1673" t="s">
        <v>5</v>
      </c>
      <c r="H1673" t="str">
        <f>VLOOKUP(Table_Query_from_Meridian_v32[[#This Row],[COUNTRY_CODE_OF_ORIGIN]],Sheet2!A:C,3,FALSE)</f>
        <v xml:space="preserve">Italy </v>
      </c>
    </row>
    <row r="1674" spans="1:8" x14ac:dyDescent="0.25">
      <c r="A1674" t="s">
        <v>4607</v>
      </c>
      <c r="B1674" t="s">
        <v>4608</v>
      </c>
      <c r="C1674" t="s">
        <v>5</v>
      </c>
      <c r="D1674">
        <v>1.5</v>
      </c>
      <c r="E1674" t="s">
        <v>505</v>
      </c>
      <c r="F1674" t="s">
        <v>8462</v>
      </c>
      <c r="G1674" t="s">
        <v>5</v>
      </c>
      <c r="H1674" t="str">
        <f>VLOOKUP(Table_Query_from_Meridian_v32[[#This Row],[COUNTRY_CODE_OF_ORIGIN]],Sheet2!A:C,3,FALSE)</f>
        <v xml:space="preserve">Italy </v>
      </c>
    </row>
    <row r="1675" spans="1:8" x14ac:dyDescent="0.25">
      <c r="A1675" t="s">
        <v>4609</v>
      </c>
      <c r="B1675" t="s">
        <v>4610</v>
      </c>
      <c r="C1675" t="s">
        <v>5</v>
      </c>
      <c r="D1675">
        <v>0</v>
      </c>
      <c r="E1675" t="s">
        <v>505</v>
      </c>
      <c r="F1675" t="s">
        <v>8462</v>
      </c>
      <c r="G1675" t="s">
        <v>5</v>
      </c>
      <c r="H1675" t="str">
        <f>VLOOKUP(Table_Query_from_Meridian_v32[[#This Row],[COUNTRY_CODE_OF_ORIGIN]],Sheet2!A:C,3,FALSE)</f>
        <v xml:space="preserve">Italy </v>
      </c>
    </row>
    <row r="1676" spans="1:8" x14ac:dyDescent="0.25">
      <c r="A1676" t="s">
        <v>4611</v>
      </c>
      <c r="B1676" t="s">
        <v>4612</v>
      </c>
      <c r="C1676" t="s">
        <v>5</v>
      </c>
      <c r="D1676">
        <v>0</v>
      </c>
      <c r="E1676" t="s">
        <v>505</v>
      </c>
      <c r="F1676" t="s">
        <v>8462</v>
      </c>
      <c r="G1676" t="s">
        <v>5</v>
      </c>
      <c r="H1676" t="str">
        <f>VLOOKUP(Table_Query_from_Meridian_v32[[#This Row],[COUNTRY_CODE_OF_ORIGIN]],Sheet2!A:C,3,FALSE)</f>
        <v xml:space="preserve">Italy </v>
      </c>
    </row>
    <row r="1677" spans="1:8" x14ac:dyDescent="0.25">
      <c r="A1677" t="s">
        <v>4613</v>
      </c>
      <c r="B1677" t="s">
        <v>4614</v>
      </c>
      <c r="C1677" t="s">
        <v>5</v>
      </c>
      <c r="D1677">
        <v>0.05</v>
      </c>
      <c r="E1677" t="s">
        <v>6</v>
      </c>
      <c r="F1677" t="s">
        <v>8463</v>
      </c>
      <c r="G1677" t="s">
        <v>5</v>
      </c>
      <c r="H1677" t="str">
        <f>VLOOKUP(Table_Query_from_Meridian_v32[[#This Row],[COUNTRY_CODE_OF_ORIGIN]],Sheet2!A:C,3,FALSE)</f>
        <v xml:space="preserve">Great Britain (United Kingdom) </v>
      </c>
    </row>
    <row r="1678" spans="1:8" x14ac:dyDescent="0.25">
      <c r="A1678" t="s">
        <v>4615</v>
      </c>
      <c r="B1678" t="s">
        <v>4616</v>
      </c>
      <c r="C1678" t="s">
        <v>4617</v>
      </c>
      <c r="D1678">
        <v>0.1</v>
      </c>
      <c r="E1678" t="s">
        <v>6</v>
      </c>
      <c r="F1678" t="s">
        <v>8464</v>
      </c>
      <c r="G1678" t="s">
        <v>8365</v>
      </c>
      <c r="H1678" t="str">
        <f>VLOOKUP(Table_Query_from_Meridian_v32[[#This Row],[COUNTRY_CODE_OF_ORIGIN]],Sheet2!A:C,3,FALSE)</f>
        <v xml:space="preserve">Great Britain (United Kingdom) </v>
      </c>
    </row>
    <row r="1679" spans="1:8" x14ac:dyDescent="0.25">
      <c r="A1679" t="s">
        <v>4618</v>
      </c>
      <c r="B1679" t="s">
        <v>4619</v>
      </c>
      <c r="C1679" t="s">
        <v>4620</v>
      </c>
      <c r="D1679">
        <v>0.01</v>
      </c>
      <c r="E1679" t="s">
        <v>6</v>
      </c>
      <c r="F1679" t="s">
        <v>8302</v>
      </c>
      <c r="G1679" t="s">
        <v>5</v>
      </c>
      <c r="H1679" t="str">
        <f>VLOOKUP(Table_Query_from_Meridian_v32[[#This Row],[COUNTRY_CODE_OF_ORIGIN]],Sheet2!A:C,3,FALSE)</f>
        <v xml:space="preserve">Great Britain (United Kingdom) </v>
      </c>
    </row>
    <row r="1680" spans="1:8" x14ac:dyDescent="0.25">
      <c r="A1680" t="s">
        <v>4621</v>
      </c>
      <c r="B1680" t="s">
        <v>4622</v>
      </c>
      <c r="C1680" t="s">
        <v>4623</v>
      </c>
      <c r="D1680">
        <v>0.01</v>
      </c>
      <c r="E1680" t="s">
        <v>6</v>
      </c>
      <c r="F1680" t="s">
        <v>8302</v>
      </c>
      <c r="G1680" t="s">
        <v>5</v>
      </c>
      <c r="H1680" t="str">
        <f>VLOOKUP(Table_Query_from_Meridian_v32[[#This Row],[COUNTRY_CODE_OF_ORIGIN]],Sheet2!A:C,3,FALSE)</f>
        <v xml:space="preserve">Great Britain (United Kingdom) </v>
      </c>
    </row>
    <row r="1681" spans="1:8" x14ac:dyDescent="0.25">
      <c r="A1681" t="s">
        <v>4624</v>
      </c>
      <c r="B1681" t="s">
        <v>4625</v>
      </c>
      <c r="C1681" t="s">
        <v>4626</v>
      </c>
      <c r="D1681">
        <v>0.01</v>
      </c>
      <c r="E1681" t="s">
        <v>6</v>
      </c>
      <c r="F1681" t="s">
        <v>8302</v>
      </c>
      <c r="G1681" t="s">
        <v>5</v>
      </c>
      <c r="H1681" t="str">
        <f>VLOOKUP(Table_Query_from_Meridian_v32[[#This Row],[COUNTRY_CODE_OF_ORIGIN]],Sheet2!A:C,3,FALSE)</f>
        <v xml:space="preserve">Great Britain (United Kingdom) </v>
      </c>
    </row>
    <row r="1682" spans="1:8" x14ac:dyDescent="0.25">
      <c r="A1682" t="s">
        <v>4627</v>
      </c>
      <c r="B1682" t="s">
        <v>4628</v>
      </c>
      <c r="C1682" t="s">
        <v>4629</v>
      </c>
      <c r="D1682">
        <v>0.01</v>
      </c>
      <c r="E1682" t="s">
        <v>6</v>
      </c>
      <c r="F1682" t="s">
        <v>8302</v>
      </c>
      <c r="G1682" t="s">
        <v>5</v>
      </c>
      <c r="H1682" t="str">
        <f>VLOOKUP(Table_Query_from_Meridian_v32[[#This Row],[COUNTRY_CODE_OF_ORIGIN]],Sheet2!A:C,3,FALSE)</f>
        <v xml:space="preserve">Great Britain (United Kingdom) </v>
      </c>
    </row>
    <row r="1683" spans="1:8" x14ac:dyDescent="0.25">
      <c r="A1683" t="s">
        <v>4630</v>
      </c>
      <c r="B1683" t="s">
        <v>4631</v>
      </c>
      <c r="C1683" t="s">
        <v>4632</v>
      </c>
      <c r="D1683">
        <v>0.01</v>
      </c>
      <c r="E1683" t="s">
        <v>6</v>
      </c>
      <c r="F1683" t="s">
        <v>8302</v>
      </c>
      <c r="G1683" t="s">
        <v>5</v>
      </c>
      <c r="H1683" t="str">
        <f>VLOOKUP(Table_Query_from_Meridian_v32[[#This Row],[COUNTRY_CODE_OF_ORIGIN]],Sheet2!A:C,3,FALSE)</f>
        <v xml:space="preserve">Great Britain (United Kingdom) </v>
      </c>
    </row>
    <row r="1684" spans="1:8" x14ac:dyDescent="0.25">
      <c r="A1684" t="s">
        <v>4633</v>
      </c>
      <c r="B1684" t="s">
        <v>4634</v>
      </c>
      <c r="C1684" t="s">
        <v>4635</v>
      </c>
      <c r="D1684">
        <v>0.03</v>
      </c>
      <c r="E1684" t="s">
        <v>6</v>
      </c>
      <c r="F1684" t="s">
        <v>8302</v>
      </c>
      <c r="G1684" t="s">
        <v>5</v>
      </c>
      <c r="H1684" t="str">
        <f>VLOOKUP(Table_Query_from_Meridian_v32[[#This Row],[COUNTRY_CODE_OF_ORIGIN]],Sheet2!A:C,3,FALSE)</f>
        <v xml:space="preserve">Great Britain (United Kingdom) </v>
      </c>
    </row>
    <row r="1685" spans="1:8" x14ac:dyDescent="0.25">
      <c r="A1685" t="s">
        <v>4636</v>
      </c>
      <c r="B1685" t="s">
        <v>4637</v>
      </c>
      <c r="C1685" t="s">
        <v>4638</v>
      </c>
      <c r="D1685">
        <v>0.03</v>
      </c>
      <c r="E1685" t="s">
        <v>6</v>
      </c>
      <c r="F1685" t="s">
        <v>8302</v>
      </c>
      <c r="G1685" t="s">
        <v>5</v>
      </c>
      <c r="H1685" t="str">
        <f>VLOOKUP(Table_Query_from_Meridian_v32[[#This Row],[COUNTRY_CODE_OF_ORIGIN]],Sheet2!A:C,3,FALSE)</f>
        <v xml:space="preserve">Great Britain (United Kingdom) </v>
      </c>
    </row>
    <row r="1686" spans="1:8" x14ac:dyDescent="0.25">
      <c r="A1686" t="s">
        <v>4639</v>
      </c>
      <c r="B1686" t="s">
        <v>4640</v>
      </c>
      <c r="C1686" t="s">
        <v>4641</v>
      </c>
      <c r="D1686">
        <v>0.03</v>
      </c>
      <c r="E1686" t="s">
        <v>6</v>
      </c>
      <c r="F1686" t="s">
        <v>8302</v>
      </c>
      <c r="G1686" t="s">
        <v>5</v>
      </c>
      <c r="H1686" t="str">
        <f>VLOOKUP(Table_Query_from_Meridian_v32[[#This Row],[COUNTRY_CODE_OF_ORIGIN]],Sheet2!A:C,3,FALSE)</f>
        <v xml:space="preserve">Great Britain (United Kingdom) </v>
      </c>
    </row>
    <row r="1687" spans="1:8" x14ac:dyDescent="0.25">
      <c r="A1687" t="s">
        <v>4642</v>
      </c>
      <c r="B1687" t="s">
        <v>4643</v>
      </c>
      <c r="C1687" t="s">
        <v>4644</v>
      </c>
      <c r="D1687">
        <v>0.03</v>
      </c>
      <c r="E1687" t="s">
        <v>6</v>
      </c>
      <c r="F1687" t="s">
        <v>8302</v>
      </c>
      <c r="G1687" t="s">
        <v>5</v>
      </c>
      <c r="H1687" t="str">
        <f>VLOOKUP(Table_Query_from_Meridian_v32[[#This Row],[COUNTRY_CODE_OF_ORIGIN]],Sheet2!A:C,3,FALSE)</f>
        <v xml:space="preserve">Great Britain (United Kingdom) </v>
      </c>
    </row>
    <row r="1688" spans="1:8" x14ac:dyDescent="0.25">
      <c r="A1688" t="s">
        <v>4645</v>
      </c>
      <c r="B1688" t="s">
        <v>4646</v>
      </c>
      <c r="C1688" t="s">
        <v>4647</v>
      </c>
      <c r="D1688">
        <v>0.03</v>
      </c>
      <c r="E1688" t="s">
        <v>6</v>
      </c>
      <c r="F1688" t="s">
        <v>8302</v>
      </c>
      <c r="G1688" t="s">
        <v>5</v>
      </c>
      <c r="H1688" t="str">
        <f>VLOOKUP(Table_Query_from_Meridian_v32[[#This Row],[COUNTRY_CODE_OF_ORIGIN]],Sheet2!A:C,3,FALSE)</f>
        <v xml:space="preserve">Great Britain (United Kingdom) </v>
      </c>
    </row>
    <row r="1689" spans="1:8" x14ac:dyDescent="0.25">
      <c r="A1689" t="s">
        <v>4648</v>
      </c>
      <c r="B1689" t="s">
        <v>4649</v>
      </c>
      <c r="C1689" t="s">
        <v>4650</v>
      </c>
      <c r="D1689">
        <v>0.05</v>
      </c>
      <c r="E1689" t="s">
        <v>6</v>
      </c>
      <c r="F1689" t="s">
        <v>8302</v>
      </c>
      <c r="G1689" t="s">
        <v>5</v>
      </c>
      <c r="H1689" t="str">
        <f>VLOOKUP(Table_Query_from_Meridian_v32[[#This Row],[COUNTRY_CODE_OF_ORIGIN]],Sheet2!A:C,3,FALSE)</f>
        <v xml:space="preserve">Great Britain (United Kingdom) </v>
      </c>
    </row>
    <row r="1690" spans="1:8" x14ac:dyDescent="0.25">
      <c r="A1690" t="s">
        <v>4651</v>
      </c>
      <c r="B1690" t="s">
        <v>4652</v>
      </c>
      <c r="C1690" t="s">
        <v>4653</v>
      </c>
      <c r="D1690">
        <v>0.05</v>
      </c>
      <c r="E1690" t="s">
        <v>6</v>
      </c>
      <c r="F1690" t="s">
        <v>8302</v>
      </c>
      <c r="G1690" t="s">
        <v>5</v>
      </c>
      <c r="H1690" t="str">
        <f>VLOOKUP(Table_Query_from_Meridian_v32[[#This Row],[COUNTRY_CODE_OF_ORIGIN]],Sheet2!A:C,3,FALSE)</f>
        <v xml:space="preserve">Great Britain (United Kingdom) </v>
      </c>
    </row>
    <row r="1691" spans="1:8" x14ac:dyDescent="0.25">
      <c r="A1691" t="s">
        <v>4654</v>
      </c>
      <c r="B1691" t="s">
        <v>4655</v>
      </c>
      <c r="C1691" t="s">
        <v>4656</v>
      </c>
      <c r="D1691">
        <v>0.05</v>
      </c>
      <c r="E1691" t="s">
        <v>6</v>
      </c>
      <c r="F1691" t="s">
        <v>8302</v>
      </c>
      <c r="G1691" t="s">
        <v>5</v>
      </c>
      <c r="H1691" t="str">
        <f>VLOOKUP(Table_Query_from_Meridian_v32[[#This Row],[COUNTRY_CODE_OF_ORIGIN]],Sheet2!A:C,3,FALSE)</f>
        <v xml:space="preserve">Great Britain (United Kingdom) </v>
      </c>
    </row>
    <row r="1692" spans="1:8" x14ac:dyDescent="0.25">
      <c r="A1692" t="s">
        <v>4657</v>
      </c>
      <c r="B1692" t="s">
        <v>4658</v>
      </c>
      <c r="C1692" t="s">
        <v>4659</v>
      </c>
      <c r="D1692">
        <v>0.05</v>
      </c>
      <c r="E1692" t="s">
        <v>6</v>
      </c>
      <c r="F1692" t="s">
        <v>8302</v>
      </c>
      <c r="G1692" t="s">
        <v>5</v>
      </c>
      <c r="H1692" t="str">
        <f>VLOOKUP(Table_Query_from_Meridian_v32[[#This Row],[COUNTRY_CODE_OF_ORIGIN]],Sheet2!A:C,3,FALSE)</f>
        <v xml:space="preserve">Great Britain (United Kingdom) </v>
      </c>
    </row>
    <row r="1693" spans="1:8" x14ac:dyDescent="0.25">
      <c r="A1693" t="s">
        <v>4660</v>
      </c>
      <c r="B1693" t="s">
        <v>4661</v>
      </c>
      <c r="C1693" t="s">
        <v>4662</v>
      </c>
      <c r="D1693">
        <v>0.05</v>
      </c>
      <c r="E1693" t="s">
        <v>6</v>
      </c>
      <c r="F1693" t="s">
        <v>8302</v>
      </c>
      <c r="G1693" t="s">
        <v>5</v>
      </c>
      <c r="H1693" t="str">
        <f>VLOOKUP(Table_Query_from_Meridian_v32[[#This Row],[COUNTRY_CODE_OF_ORIGIN]],Sheet2!A:C,3,FALSE)</f>
        <v xml:space="preserve">Great Britain (United Kingdom) </v>
      </c>
    </row>
    <row r="1694" spans="1:8" x14ac:dyDescent="0.25">
      <c r="A1694" t="s">
        <v>4663</v>
      </c>
      <c r="B1694" t="s">
        <v>4664</v>
      </c>
      <c r="C1694" t="s">
        <v>4665</v>
      </c>
      <c r="D1694">
        <v>0.01</v>
      </c>
      <c r="E1694" t="s">
        <v>6</v>
      </c>
      <c r="F1694" t="s">
        <v>8302</v>
      </c>
      <c r="G1694" t="s">
        <v>5</v>
      </c>
      <c r="H1694" t="str">
        <f>VLOOKUP(Table_Query_from_Meridian_v32[[#This Row],[COUNTRY_CODE_OF_ORIGIN]],Sheet2!A:C,3,FALSE)</f>
        <v xml:space="preserve">Great Britain (United Kingdom) </v>
      </c>
    </row>
    <row r="1695" spans="1:8" x14ac:dyDescent="0.25">
      <c r="A1695" t="s">
        <v>4666</v>
      </c>
      <c r="B1695" t="s">
        <v>4667</v>
      </c>
      <c r="C1695" t="s">
        <v>4668</v>
      </c>
      <c r="D1695">
        <v>0.01</v>
      </c>
      <c r="E1695" t="s">
        <v>6</v>
      </c>
      <c r="F1695" t="s">
        <v>8302</v>
      </c>
      <c r="G1695" t="s">
        <v>5</v>
      </c>
      <c r="H1695" t="str">
        <f>VLOOKUP(Table_Query_from_Meridian_v32[[#This Row],[COUNTRY_CODE_OF_ORIGIN]],Sheet2!A:C,3,FALSE)</f>
        <v xml:space="preserve">Great Britain (United Kingdom) </v>
      </c>
    </row>
    <row r="1696" spans="1:8" x14ac:dyDescent="0.25">
      <c r="A1696" t="s">
        <v>4669</v>
      </c>
      <c r="B1696" t="s">
        <v>4670</v>
      </c>
      <c r="C1696" t="s">
        <v>4671</v>
      </c>
      <c r="D1696">
        <v>0.01</v>
      </c>
      <c r="E1696" t="s">
        <v>6</v>
      </c>
      <c r="F1696" t="s">
        <v>8302</v>
      </c>
      <c r="G1696" t="s">
        <v>5</v>
      </c>
      <c r="H1696" t="str">
        <f>VLOOKUP(Table_Query_from_Meridian_v32[[#This Row],[COUNTRY_CODE_OF_ORIGIN]],Sheet2!A:C,3,FALSE)</f>
        <v xml:space="preserve">Great Britain (United Kingdom) </v>
      </c>
    </row>
    <row r="1697" spans="1:8" x14ac:dyDescent="0.25">
      <c r="A1697" t="s">
        <v>4672</v>
      </c>
      <c r="B1697" t="s">
        <v>4673</v>
      </c>
      <c r="C1697" t="s">
        <v>4674</v>
      </c>
      <c r="D1697">
        <v>0.01</v>
      </c>
      <c r="E1697" t="s">
        <v>6</v>
      </c>
      <c r="F1697" t="s">
        <v>8302</v>
      </c>
      <c r="G1697" t="s">
        <v>5</v>
      </c>
      <c r="H1697" t="str">
        <f>VLOOKUP(Table_Query_from_Meridian_v32[[#This Row],[COUNTRY_CODE_OF_ORIGIN]],Sheet2!A:C,3,FALSE)</f>
        <v xml:space="preserve">Great Britain (United Kingdom) </v>
      </c>
    </row>
    <row r="1698" spans="1:8" x14ac:dyDescent="0.25">
      <c r="A1698" t="s">
        <v>4675</v>
      </c>
      <c r="B1698" t="s">
        <v>4676</v>
      </c>
      <c r="C1698" t="s">
        <v>4677</v>
      </c>
      <c r="D1698">
        <v>0.01</v>
      </c>
      <c r="E1698" t="s">
        <v>6</v>
      </c>
      <c r="F1698" t="s">
        <v>8302</v>
      </c>
      <c r="G1698" t="s">
        <v>5</v>
      </c>
      <c r="H1698" t="str">
        <f>VLOOKUP(Table_Query_from_Meridian_v32[[#This Row],[COUNTRY_CODE_OF_ORIGIN]],Sheet2!A:C,3,FALSE)</f>
        <v xml:space="preserve">Great Britain (United Kingdom) </v>
      </c>
    </row>
    <row r="1699" spans="1:8" x14ac:dyDescent="0.25">
      <c r="A1699" t="s">
        <v>4678</v>
      </c>
      <c r="B1699" t="s">
        <v>4679</v>
      </c>
      <c r="C1699" t="s">
        <v>4680</v>
      </c>
      <c r="D1699">
        <v>0.82</v>
      </c>
      <c r="E1699" t="s">
        <v>6</v>
      </c>
      <c r="F1699" t="s">
        <v>8302</v>
      </c>
      <c r="G1699" t="s">
        <v>5</v>
      </c>
      <c r="H1699" t="str">
        <f>VLOOKUP(Table_Query_from_Meridian_v32[[#This Row],[COUNTRY_CODE_OF_ORIGIN]],Sheet2!A:C,3,FALSE)</f>
        <v xml:space="preserve">Great Britain (United Kingdom) </v>
      </c>
    </row>
    <row r="1700" spans="1:8" x14ac:dyDescent="0.25">
      <c r="A1700" t="s">
        <v>4681</v>
      </c>
      <c r="B1700" t="s">
        <v>4682</v>
      </c>
      <c r="C1700" t="s">
        <v>4683</v>
      </c>
      <c r="D1700">
        <v>0.82</v>
      </c>
      <c r="E1700" t="s">
        <v>6</v>
      </c>
      <c r="F1700" t="s">
        <v>8302</v>
      </c>
      <c r="G1700" t="s">
        <v>5</v>
      </c>
      <c r="H1700" t="str">
        <f>VLOOKUP(Table_Query_from_Meridian_v32[[#This Row],[COUNTRY_CODE_OF_ORIGIN]],Sheet2!A:C,3,FALSE)</f>
        <v xml:space="preserve">Great Britain (United Kingdom) </v>
      </c>
    </row>
    <row r="1701" spans="1:8" x14ac:dyDescent="0.25">
      <c r="A1701" t="s">
        <v>4684</v>
      </c>
      <c r="B1701" t="s">
        <v>4685</v>
      </c>
      <c r="C1701" t="s">
        <v>4686</v>
      </c>
      <c r="D1701">
        <v>0.82</v>
      </c>
      <c r="E1701" t="s">
        <v>6</v>
      </c>
      <c r="F1701" t="s">
        <v>8302</v>
      </c>
      <c r="G1701" t="s">
        <v>5</v>
      </c>
      <c r="H1701" t="str">
        <f>VLOOKUP(Table_Query_from_Meridian_v32[[#This Row],[COUNTRY_CODE_OF_ORIGIN]],Sheet2!A:C,3,FALSE)</f>
        <v xml:space="preserve">Great Britain (United Kingdom) </v>
      </c>
    </row>
    <row r="1702" spans="1:8" x14ac:dyDescent="0.25">
      <c r="A1702" t="s">
        <v>4687</v>
      </c>
      <c r="B1702" t="s">
        <v>4688</v>
      </c>
      <c r="C1702" t="s">
        <v>4689</v>
      </c>
      <c r="D1702">
        <v>0.11</v>
      </c>
      <c r="E1702" t="s">
        <v>6</v>
      </c>
      <c r="F1702" t="s">
        <v>8302</v>
      </c>
      <c r="G1702" t="s">
        <v>5</v>
      </c>
      <c r="H1702" t="str">
        <f>VLOOKUP(Table_Query_from_Meridian_v32[[#This Row],[COUNTRY_CODE_OF_ORIGIN]],Sheet2!A:C,3,FALSE)</f>
        <v xml:space="preserve">Great Britain (United Kingdom) </v>
      </c>
    </row>
    <row r="1703" spans="1:8" x14ac:dyDescent="0.25">
      <c r="A1703" t="s">
        <v>4690</v>
      </c>
      <c r="B1703" t="s">
        <v>4691</v>
      </c>
      <c r="C1703" t="s">
        <v>4692</v>
      </c>
      <c r="D1703">
        <v>0.82</v>
      </c>
      <c r="E1703" t="s">
        <v>6</v>
      </c>
      <c r="F1703" t="s">
        <v>8302</v>
      </c>
      <c r="G1703" t="s">
        <v>5</v>
      </c>
      <c r="H1703" t="str">
        <f>VLOOKUP(Table_Query_from_Meridian_v32[[#This Row],[COUNTRY_CODE_OF_ORIGIN]],Sheet2!A:C,3,FALSE)</f>
        <v xml:space="preserve">Great Britain (United Kingdom) </v>
      </c>
    </row>
    <row r="1704" spans="1:8" x14ac:dyDescent="0.25">
      <c r="A1704" t="s">
        <v>4693</v>
      </c>
      <c r="B1704" t="s">
        <v>4694</v>
      </c>
      <c r="C1704" t="s">
        <v>4695</v>
      </c>
      <c r="D1704">
        <v>0.98</v>
      </c>
      <c r="E1704" t="s">
        <v>6</v>
      </c>
      <c r="F1704" t="s">
        <v>8302</v>
      </c>
      <c r="G1704" t="s">
        <v>5</v>
      </c>
      <c r="H1704" t="str">
        <f>VLOOKUP(Table_Query_from_Meridian_v32[[#This Row],[COUNTRY_CODE_OF_ORIGIN]],Sheet2!A:C,3,FALSE)</f>
        <v xml:space="preserve">Great Britain (United Kingdom) </v>
      </c>
    </row>
    <row r="1705" spans="1:8" x14ac:dyDescent="0.25">
      <c r="A1705" t="s">
        <v>4696</v>
      </c>
      <c r="B1705" t="s">
        <v>4697</v>
      </c>
      <c r="C1705" t="s">
        <v>4698</v>
      </c>
      <c r="D1705">
        <v>0.98</v>
      </c>
      <c r="E1705" t="s">
        <v>6</v>
      </c>
      <c r="F1705" t="s">
        <v>8302</v>
      </c>
      <c r="G1705" t="s">
        <v>5</v>
      </c>
      <c r="H1705" t="str">
        <f>VLOOKUP(Table_Query_from_Meridian_v32[[#This Row],[COUNTRY_CODE_OF_ORIGIN]],Sheet2!A:C,3,FALSE)</f>
        <v xml:space="preserve">Great Britain (United Kingdom) </v>
      </c>
    </row>
    <row r="1706" spans="1:8" x14ac:dyDescent="0.25">
      <c r="A1706" t="s">
        <v>4699</v>
      </c>
      <c r="B1706" t="s">
        <v>4700</v>
      </c>
      <c r="C1706" t="s">
        <v>4701</v>
      </c>
      <c r="D1706">
        <v>0.12</v>
      </c>
      <c r="E1706" t="s">
        <v>6</v>
      </c>
      <c r="F1706" t="s">
        <v>8302</v>
      </c>
      <c r="G1706" t="s">
        <v>5</v>
      </c>
      <c r="H1706" t="str">
        <f>VLOOKUP(Table_Query_from_Meridian_v32[[#This Row],[COUNTRY_CODE_OF_ORIGIN]],Sheet2!A:C,3,FALSE)</f>
        <v xml:space="preserve">Great Britain (United Kingdom) </v>
      </c>
    </row>
    <row r="1707" spans="1:8" x14ac:dyDescent="0.25">
      <c r="A1707" t="s">
        <v>4702</v>
      </c>
      <c r="B1707" t="s">
        <v>4703</v>
      </c>
      <c r="C1707" t="s">
        <v>4704</v>
      </c>
      <c r="D1707">
        <v>0.98</v>
      </c>
      <c r="E1707" t="s">
        <v>6</v>
      </c>
      <c r="F1707" t="s">
        <v>8302</v>
      </c>
      <c r="G1707" t="s">
        <v>5</v>
      </c>
      <c r="H1707" t="str">
        <f>VLOOKUP(Table_Query_from_Meridian_v32[[#This Row],[COUNTRY_CODE_OF_ORIGIN]],Sheet2!A:C,3,FALSE)</f>
        <v xml:space="preserve">Great Britain (United Kingdom) </v>
      </c>
    </row>
    <row r="1708" spans="1:8" x14ac:dyDescent="0.25">
      <c r="A1708" t="s">
        <v>4705</v>
      </c>
      <c r="B1708" t="s">
        <v>4706</v>
      </c>
      <c r="C1708" t="s">
        <v>4707</v>
      </c>
      <c r="D1708">
        <v>0.98</v>
      </c>
      <c r="E1708" t="s">
        <v>6</v>
      </c>
      <c r="F1708" t="s">
        <v>8302</v>
      </c>
      <c r="G1708" t="s">
        <v>5</v>
      </c>
      <c r="H1708" t="str">
        <f>VLOOKUP(Table_Query_from_Meridian_v32[[#This Row],[COUNTRY_CODE_OF_ORIGIN]],Sheet2!A:C,3,FALSE)</f>
        <v xml:space="preserve">Great Britain (United Kingdom) </v>
      </c>
    </row>
    <row r="1709" spans="1:8" x14ac:dyDescent="0.25">
      <c r="A1709" t="s">
        <v>4708</v>
      </c>
      <c r="B1709" t="s">
        <v>4709</v>
      </c>
      <c r="C1709" t="s">
        <v>4710</v>
      </c>
      <c r="D1709">
        <v>0.01</v>
      </c>
      <c r="E1709" t="s">
        <v>6</v>
      </c>
      <c r="F1709" t="s">
        <v>8302</v>
      </c>
      <c r="G1709" t="s">
        <v>5</v>
      </c>
      <c r="H1709" t="str">
        <f>VLOOKUP(Table_Query_from_Meridian_v32[[#This Row],[COUNTRY_CODE_OF_ORIGIN]],Sheet2!A:C,3,FALSE)</f>
        <v xml:space="preserve">Great Britain (United Kingdom) </v>
      </c>
    </row>
    <row r="1710" spans="1:8" x14ac:dyDescent="0.25">
      <c r="A1710" t="s">
        <v>4711</v>
      </c>
      <c r="B1710" t="s">
        <v>4712</v>
      </c>
      <c r="C1710" t="s">
        <v>4713</v>
      </c>
      <c r="D1710">
        <v>0.01</v>
      </c>
      <c r="E1710" t="s">
        <v>6</v>
      </c>
      <c r="F1710" t="s">
        <v>8302</v>
      </c>
      <c r="G1710" t="s">
        <v>5</v>
      </c>
      <c r="H1710" t="str">
        <f>VLOOKUP(Table_Query_from_Meridian_v32[[#This Row],[COUNTRY_CODE_OF_ORIGIN]],Sheet2!A:C,3,FALSE)</f>
        <v xml:space="preserve">Great Britain (United Kingdom) </v>
      </c>
    </row>
    <row r="1711" spans="1:8" x14ac:dyDescent="0.25">
      <c r="A1711" t="s">
        <v>4714</v>
      </c>
      <c r="B1711" t="s">
        <v>4715</v>
      </c>
      <c r="C1711" t="s">
        <v>4716</v>
      </c>
      <c r="D1711">
        <v>0.01</v>
      </c>
      <c r="E1711" t="s">
        <v>6</v>
      </c>
      <c r="F1711" t="s">
        <v>8302</v>
      </c>
      <c r="G1711" t="s">
        <v>5</v>
      </c>
      <c r="H1711" t="str">
        <f>VLOOKUP(Table_Query_from_Meridian_v32[[#This Row],[COUNTRY_CODE_OF_ORIGIN]],Sheet2!A:C,3,FALSE)</f>
        <v xml:space="preserve">Great Britain (United Kingdom) </v>
      </c>
    </row>
    <row r="1712" spans="1:8" x14ac:dyDescent="0.25">
      <c r="A1712" t="s">
        <v>4717</v>
      </c>
      <c r="B1712" t="s">
        <v>4718</v>
      </c>
      <c r="C1712" t="s">
        <v>4719</v>
      </c>
      <c r="D1712">
        <v>0.01</v>
      </c>
      <c r="E1712" t="s">
        <v>6</v>
      </c>
      <c r="F1712" t="s">
        <v>8302</v>
      </c>
      <c r="G1712" t="s">
        <v>5</v>
      </c>
      <c r="H1712" t="str">
        <f>VLOOKUP(Table_Query_from_Meridian_v32[[#This Row],[COUNTRY_CODE_OF_ORIGIN]],Sheet2!A:C,3,FALSE)</f>
        <v xml:space="preserve">Great Britain (United Kingdom) </v>
      </c>
    </row>
    <row r="1713" spans="1:8" x14ac:dyDescent="0.25">
      <c r="A1713" t="s">
        <v>4720</v>
      </c>
      <c r="B1713" t="s">
        <v>4721</v>
      </c>
      <c r="C1713" t="s">
        <v>4722</v>
      </c>
      <c r="D1713">
        <v>0.01</v>
      </c>
      <c r="E1713" t="s">
        <v>6</v>
      </c>
      <c r="F1713" t="s">
        <v>8302</v>
      </c>
      <c r="G1713" t="s">
        <v>5</v>
      </c>
      <c r="H1713" t="str">
        <f>VLOOKUP(Table_Query_from_Meridian_v32[[#This Row],[COUNTRY_CODE_OF_ORIGIN]],Sheet2!A:C,3,FALSE)</f>
        <v xml:space="preserve">Great Britain (United Kingdom) </v>
      </c>
    </row>
    <row r="1714" spans="1:8" x14ac:dyDescent="0.25">
      <c r="A1714" t="s">
        <v>4723</v>
      </c>
      <c r="B1714" t="s">
        <v>4724</v>
      </c>
      <c r="C1714" t="s">
        <v>4725</v>
      </c>
      <c r="D1714">
        <v>0.02</v>
      </c>
      <c r="E1714" t="s">
        <v>6</v>
      </c>
      <c r="F1714" t="s">
        <v>8302</v>
      </c>
      <c r="G1714" t="s">
        <v>5</v>
      </c>
      <c r="H1714" t="str">
        <f>VLOOKUP(Table_Query_from_Meridian_v32[[#This Row],[COUNTRY_CODE_OF_ORIGIN]],Sheet2!A:C,3,FALSE)</f>
        <v xml:space="preserve">Great Britain (United Kingdom) </v>
      </c>
    </row>
    <row r="1715" spans="1:8" x14ac:dyDescent="0.25">
      <c r="A1715" t="s">
        <v>4726</v>
      </c>
      <c r="B1715" t="s">
        <v>4727</v>
      </c>
      <c r="C1715" t="s">
        <v>4728</v>
      </c>
      <c r="D1715">
        <v>0.24</v>
      </c>
      <c r="E1715" t="s">
        <v>6</v>
      </c>
      <c r="F1715" t="s">
        <v>8302</v>
      </c>
      <c r="G1715" t="s">
        <v>5</v>
      </c>
      <c r="H1715" t="str">
        <f>VLOOKUP(Table_Query_from_Meridian_v32[[#This Row],[COUNTRY_CODE_OF_ORIGIN]],Sheet2!A:C,3,FALSE)</f>
        <v xml:space="preserve">Great Britain (United Kingdom) </v>
      </c>
    </row>
    <row r="1716" spans="1:8" x14ac:dyDescent="0.25">
      <c r="A1716" t="s">
        <v>4729</v>
      </c>
      <c r="B1716" t="s">
        <v>4730</v>
      </c>
      <c r="C1716" t="s">
        <v>4731</v>
      </c>
      <c r="D1716">
        <v>0.04</v>
      </c>
      <c r="E1716" t="s">
        <v>6</v>
      </c>
      <c r="F1716" t="s">
        <v>8302</v>
      </c>
      <c r="G1716" t="s">
        <v>5</v>
      </c>
      <c r="H1716" t="str">
        <f>VLOOKUP(Table_Query_from_Meridian_v32[[#This Row],[COUNTRY_CODE_OF_ORIGIN]],Sheet2!A:C,3,FALSE)</f>
        <v xml:space="preserve">Great Britain (United Kingdom) </v>
      </c>
    </row>
    <row r="1717" spans="1:8" x14ac:dyDescent="0.25">
      <c r="A1717" t="s">
        <v>4732</v>
      </c>
      <c r="B1717" t="s">
        <v>4733</v>
      </c>
      <c r="C1717" t="s">
        <v>4734</v>
      </c>
      <c r="D1717">
        <v>0.04</v>
      </c>
      <c r="E1717" t="s">
        <v>6</v>
      </c>
      <c r="F1717" t="s">
        <v>8302</v>
      </c>
      <c r="G1717" t="s">
        <v>5</v>
      </c>
      <c r="H1717" t="str">
        <f>VLOOKUP(Table_Query_from_Meridian_v32[[#This Row],[COUNTRY_CODE_OF_ORIGIN]],Sheet2!A:C,3,FALSE)</f>
        <v xml:space="preserve">Great Britain (United Kingdom) </v>
      </c>
    </row>
    <row r="1718" spans="1:8" x14ac:dyDescent="0.25">
      <c r="A1718" t="s">
        <v>4735</v>
      </c>
      <c r="B1718" t="s">
        <v>4736</v>
      </c>
      <c r="C1718" t="s">
        <v>4737</v>
      </c>
      <c r="D1718">
        <v>0.04</v>
      </c>
      <c r="E1718" t="s">
        <v>6</v>
      </c>
      <c r="F1718" t="s">
        <v>8302</v>
      </c>
      <c r="G1718" t="s">
        <v>5</v>
      </c>
      <c r="H1718" t="str">
        <f>VLOOKUP(Table_Query_from_Meridian_v32[[#This Row],[COUNTRY_CODE_OF_ORIGIN]],Sheet2!A:C,3,FALSE)</f>
        <v xml:space="preserve">Great Britain (United Kingdom) </v>
      </c>
    </row>
    <row r="1719" spans="1:8" x14ac:dyDescent="0.25">
      <c r="A1719" t="s">
        <v>4738</v>
      </c>
      <c r="B1719" t="s">
        <v>4739</v>
      </c>
      <c r="C1719" t="s">
        <v>4740</v>
      </c>
      <c r="D1719">
        <v>0.09</v>
      </c>
      <c r="E1719" t="s">
        <v>6</v>
      </c>
      <c r="F1719" t="s">
        <v>8302</v>
      </c>
      <c r="G1719" t="s">
        <v>5</v>
      </c>
      <c r="H1719" t="str">
        <f>VLOOKUP(Table_Query_from_Meridian_v32[[#This Row],[COUNTRY_CODE_OF_ORIGIN]],Sheet2!A:C,3,FALSE)</f>
        <v xml:space="preserve">Great Britain (United Kingdom) </v>
      </c>
    </row>
    <row r="1720" spans="1:8" x14ac:dyDescent="0.25">
      <c r="A1720" t="s">
        <v>4741</v>
      </c>
      <c r="B1720" t="s">
        <v>4742</v>
      </c>
      <c r="C1720" t="s">
        <v>4743</v>
      </c>
      <c r="D1720">
        <v>0.09</v>
      </c>
      <c r="E1720" t="s">
        <v>6</v>
      </c>
      <c r="F1720" t="s">
        <v>8302</v>
      </c>
      <c r="G1720" t="s">
        <v>5</v>
      </c>
      <c r="H1720" t="str">
        <f>VLOOKUP(Table_Query_from_Meridian_v32[[#This Row],[COUNTRY_CODE_OF_ORIGIN]],Sheet2!A:C,3,FALSE)</f>
        <v xml:space="preserve">Great Britain (United Kingdom) </v>
      </c>
    </row>
    <row r="1721" spans="1:8" x14ac:dyDescent="0.25">
      <c r="A1721" t="s">
        <v>4744</v>
      </c>
      <c r="B1721" t="s">
        <v>4745</v>
      </c>
      <c r="C1721" t="s">
        <v>4746</v>
      </c>
      <c r="D1721">
        <v>0.09</v>
      </c>
      <c r="E1721" t="s">
        <v>6</v>
      </c>
      <c r="F1721" t="s">
        <v>8302</v>
      </c>
      <c r="G1721" t="s">
        <v>5</v>
      </c>
      <c r="H1721" t="str">
        <f>VLOOKUP(Table_Query_from_Meridian_v32[[#This Row],[COUNTRY_CODE_OF_ORIGIN]],Sheet2!A:C,3,FALSE)</f>
        <v xml:space="preserve">Great Britain (United Kingdom) </v>
      </c>
    </row>
    <row r="1722" spans="1:8" x14ac:dyDescent="0.25">
      <c r="A1722" t="s">
        <v>4747</v>
      </c>
      <c r="B1722" t="s">
        <v>4748</v>
      </c>
      <c r="C1722" t="s">
        <v>4749</v>
      </c>
      <c r="D1722">
        <v>0.01</v>
      </c>
      <c r="E1722" t="s">
        <v>6</v>
      </c>
      <c r="F1722" t="s">
        <v>8302</v>
      </c>
      <c r="G1722" t="s">
        <v>5</v>
      </c>
      <c r="H1722" t="str">
        <f>VLOOKUP(Table_Query_from_Meridian_v32[[#This Row],[COUNTRY_CODE_OF_ORIGIN]],Sheet2!A:C,3,FALSE)</f>
        <v xml:space="preserve">Great Britain (United Kingdom) </v>
      </c>
    </row>
    <row r="1723" spans="1:8" x14ac:dyDescent="0.25">
      <c r="A1723" t="s">
        <v>4750</v>
      </c>
      <c r="B1723" t="s">
        <v>4751</v>
      </c>
      <c r="C1723" t="s">
        <v>4752</v>
      </c>
      <c r="D1723">
        <v>0.01</v>
      </c>
      <c r="E1723" t="s">
        <v>6</v>
      </c>
      <c r="F1723" t="s">
        <v>8302</v>
      </c>
      <c r="G1723" t="s">
        <v>5</v>
      </c>
      <c r="H1723" t="str">
        <f>VLOOKUP(Table_Query_from_Meridian_v32[[#This Row],[COUNTRY_CODE_OF_ORIGIN]],Sheet2!A:C,3,FALSE)</f>
        <v xml:space="preserve">Great Britain (United Kingdom) </v>
      </c>
    </row>
    <row r="1724" spans="1:8" x14ac:dyDescent="0.25">
      <c r="A1724" t="s">
        <v>4753</v>
      </c>
      <c r="B1724" t="s">
        <v>4754</v>
      </c>
      <c r="C1724" t="s">
        <v>4755</v>
      </c>
      <c r="D1724">
        <v>0.01</v>
      </c>
      <c r="E1724" t="s">
        <v>6</v>
      </c>
      <c r="F1724" t="s">
        <v>8302</v>
      </c>
      <c r="G1724" t="s">
        <v>5</v>
      </c>
      <c r="H1724" t="str">
        <f>VLOOKUP(Table_Query_from_Meridian_v32[[#This Row],[COUNTRY_CODE_OF_ORIGIN]],Sheet2!A:C,3,FALSE)</f>
        <v xml:space="preserve">Great Britain (United Kingdom) </v>
      </c>
    </row>
    <row r="1725" spans="1:8" x14ac:dyDescent="0.25">
      <c r="A1725" t="s">
        <v>4756</v>
      </c>
      <c r="B1725" t="s">
        <v>4757</v>
      </c>
      <c r="C1725" t="s">
        <v>4758</v>
      </c>
      <c r="D1725">
        <v>0.02</v>
      </c>
      <c r="E1725" t="s">
        <v>6</v>
      </c>
      <c r="F1725" t="s">
        <v>8302</v>
      </c>
      <c r="G1725" t="s">
        <v>5</v>
      </c>
      <c r="H1725" t="str">
        <f>VLOOKUP(Table_Query_from_Meridian_v32[[#This Row],[COUNTRY_CODE_OF_ORIGIN]],Sheet2!A:C,3,FALSE)</f>
        <v xml:space="preserve">Great Britain (United Kingdom) </v>
      </c>
    </row>
    <row r="1726" spans="1:8" x14ac:dyDescent="0.25">
      <c r="A1726" t="s">
        <v>4759</v>
      </c>
      <c r="B1726" t="s">
        <v>4760</v>
      </c>
      <c r="C1726" t="s">
        <v>4761</v>
      </c>
      <c r="D1726">
        <v>0.08</v>
      </c>
      <c r="E1726" t="s">
        <v>6</v>
      </c>
      <c r="F1726" t="s">
        <v>8302</v>
      </c>
      <c r="G1726" t="s">
        <v>5</v>
      </c>
      <c r="H1726" t="str">
        <f>VLOOKUP(Table_Query_from_Meridian_v32[[#This Row],[COUNTRY_CODE_OF_ORIGIN]],Sheet2!A:C,3,FALSE)</f>
        <v xml:space="preserve">Great Britain (United Kingdom) </v>
      </c>
    </row>
    <row r="1727" spans="1:8" x14ac:dyDescent="0.25">
      <c r="A1727" t="s">
        <v>4762</v>
      </c>
      <c r="B1727" t="s">
        <v>4763</v>
      </c>
      <c r="C1727" t="s">
        <v>4764</v>
      </c>
      <c r="D1727">
        <v>0.08</v>
      </c>
      <c r="E1727" t="s">
        <v>6</v>
      </c>
      <c r="F1727" t="s">
        <v>8302</v>
      </c>
      <c r="G1727" t="s">
        <v>5</v>
      </c>
      <c r="H1727" t="str">
        <f>VLOOKUP(Table_Query_from_Meridian_v32[[#This Row],[COUNTRY_CODE_OF_ORIGIN]],Sheet2!A:C,3,FALSE)</f>
        <v xml:space="preserve">Great Britain (United Kingdom) </v>
      </c>
    </row>
    <row r="1728" spans="1:8" x14ac:dyDescent="0.25">
      <c r="A1728" t="s">
        <v>4765</v>
      </c>
      <c r="B1728" t="s">
        <v>4766</v>
      </c>
      <c r="C1728" t="s">
        <v>4767</v>
      </c>
      <c r="D1728">
        <v>0.08</v>
      </c>
      <c r="E1728" t="s">
        <v>6</v>
      </c>
      <c r="F1728" t="s">
        <v>8302</v>
      </c>
      <c r="G1728" t="s">
        <v>5</v>
      </c>
      <c r="H1728" t="str">
        <f>VLOOKUP(Table_Query_from_Meridian_v32[[#This Row],[COUNTRY_CODE_OF_ORIGIN]],Sheet2!A:C,3,FALSE)</f>
        <v xml:space="preserve">Great Britain (United Kingdom) </v>
      </c>
    </row>
    <row r="1729" spans="1:8" x14ac:dyDescent="0.25">
      <c r="A1729" t="s">
        <v>4768</v>
      </c>
      <c r="B1729" t="s">
        <v>4769</v>
      </c>
      <c r="C1729" t="s">
        <v>4770</v>
      </c>
      <c r="D1729">
        <v>0.01</v>
      </c>
      <c r="E1729" t="s">
        <v>6</v>
      </c>
      <c r="F1729" t="s">
        <v>8302</v>
      </c>
      <c r="G1729" t="s">
        <v>5</v>
      </c>
      <c r="H1729" t="str">
        <f>VLOOKUP(Table_Query_from_Meridian_v32[[#This Row],[COUNTRY_CODE_OF_ORIGIN]],Sheet2!A:C,3,FALSE)</f>
        <v xml:space="preserve">Great Britain (United Kingdom) </v>
      </c>
    </row>
    <row r="1730" spans="1:8" x14ac:dyDescent="0.25">
      <c r="A1730" t="s">
        <v>4771</v>
      </c>
      <c r="B1730" t="s">
        <v>4772</v>
      </c>
      <c r="C1730" t="s">
        <v>4773</v>
      </c>
      <c r="D1730">
        <v>0.08</v>
      </c>
      <c r="E1730" t="s">
        <v>6</v>
      </c>
      <c r="F1730" t="s">
        <v>8302</v>
      </c>
      <c r="G1730" t="s">
        <v>5</v>
      </c>
      <c r="H1730" t="str">
        <f>VLOOKUP(Table_Query_from_Meridian_v32[[#This Row],[COUNTRY_CODE_OF_ORIGIN]],Sheet2!A:C,3,FALSE)</f>
        <v xml:space="preserve">Great Britain (United Kingdom) </v>
      </c>
    </row>
    <row r="1731" spans="1:8" x14ac:dyDescent="0.25">
      <c r="A1731" t="s">
        <v>4774</v>
      </c>
      <c r="B1731" t="s">
        <v>4775</v>
      </c>
      <c r="C1731" t="s">
        <v>4776</v>
      </c>
      <c r="D1731">
        <v>0.01</v>
      </c>
      <c r="E1731" t="s">
        <v>6</v>
      </c>
      <c r="F1731" t="s">
        <v>8302</v>
      </c>
      <c r="G1731" t="s">
        <v>5</v>
      </c>
      <c r="H1731" t="str">
        <f>VLOOKUP(Table_Query_from_Meridian_v32[[#This Row],[COUNTRY_CODE_OF_ORIGIN]],Sheet2!A:C,3,FALSE)</f>
        <v xml:space="preserve">Great Britain (United Kingdom) </v>
      </c>
    </row>
    <row r="1732" spans="1:8" x14ac:dyDescent="0.25">
      <c r="A1732" t="s">
        <v>4777</v>
      </c>
      <c r="B1732" t="s">
        <v>4778</v>
      </c>
      <c r="C1732" t="s">
        <v>4779</v>
      </c>
      <c r="D1732">
        <v>0.01</v>
      </c>
      <c r="E1732" t="s">
        <v>6</v>
      </c>
      <c r="F1732" t="s">
        <v>8302</v>
      </c>
      <c r="G1732" t="s">
        <v>5</v>
      </c>
      <c r="H1732" t="str">
        <f>VLOOKUP(Table_Query_from_Meridian_v32[[#This Row],[COUNTRY_CODE_OF_ORIGIN]],Sheet2!A:C,3,FALSE)</f>
        <v xml:space="preserve">Great Britain (United Kingdom) </v>
      </c>
    </row>
    <row r="1733" spans="1:8" x14ac:dyDescent="0.25">
      <c r="A1733" t="s">
        <v>4780</v>
      </c>
      <c r="B1733" t="s">
        <v>4781</v>
      </c>
      <c r="C1733" t="s">
        <v>4782</v>
      </c>
      <c r="D1733">
        <v>0.18</v>
      </c>
      <c r="E1733" t="s">
        <v>6</v>
      </c>
      <c r="F1733" t="s">
        <v>8465</v>
      </c>
      <c r="G1733" t="s">
        <v>5</v>
      </c>
      <c r="H1733" t="str">
        <f>VLOOKUP(Table_Query_from_Meridian_v32[[#This Row],[COUNTRY_CODE_OF_ORIGIN]],Sheet2!A:C,3,FALSE)</f>
        <v xml:space="preserve">Great Britain (United Kingdom) </v>
      </c>
    </row>
    <row r="1734" spans="1:8" x14ac:dyDescent="0.25">
      <c r="A1734" t="s">
        <v>4783</v>
      </c>
      <c r="B1734" t="s">
        <v>4784</v>
      </c>
      <c r="C1734" t="s">
        <v>4785</v>
      </c>
      <c r="D1734">
        <v>0.28000000000000003</v>
      </c>
      <c r="E1734" t="s">
        <v>6</v>
      </c>
      <c r="F1734" t="s">
        <v>8465</v>
      </c>
      <c r="G1734" t="s">
        <v>5</v>
      </c>
      <c r="H1734" t="str">
        <f>VLOOKUP(Table_Query_from_Meridian_v32[[#This Row],[COUNTRY_CODE_OF_ORIGIN]],Sheet2!A:C,3,FALSE)</f>
        <v xml:space="preserve">Great Britain (United Kingdom) </v>
      </c>
    </row>
    <row r="1735" spans="1:8" x14ac:dyDescent="0.25">
      <c r="A1735" t="s">
        <v>4786</v>
      </c>
      <c r="B1735" t="s">
        <v>4787</v>
      </c>
      <c r="C1735" t="s">
        <v>4788</v>
      </c>
      <c r="D1735">
        <v>0.05</v>
      </c>
      <c r="E1735" t="s">
        <v>6</v>
      </c>
      <c r="F1735" t="s">
        <v>8466</v>
      </c>
      <c r="G1735" t="s">
        <v>5</v>
      </c>
      <c r="H1735" t="str">
        <f>VLOOKUP(Table_Query_from_Meridian_v32[[#This Row],[COUNTRY_CODE_OF_ORIGIN]],Sheet2!A:C,3,FALSE)</f>
        <v xml:space="preserve">Great Britain (United Kingdom) </v>
      </c>
    </row>
    <row r="1736" spans="1:8" x14ac:dyDescent="0.25">
      <c r="A1736" t="s">
        <v>4789</v>
      </c>
      <c r="B1736" t="s">
        <v>4790</v>
      </c>
      <c r="C1736" t="s">
        <v>4791</v>
      </c>
      <c r="D1736">
        <v>0.08</v>
      </c>
      <c r="E1736" t="s">
        <v>6</v>
      </c>
      <c r="F1736" t="s">
        <v>8466</v>
      </c>
      <c r="G1736" t="s">
        <v>5</v>
      </c>
      <c r="H1736" t="str">
        <f>VLOOKUP(Table_Query_from_Meridian_v32[[#This Row],[COUNTRY_CODE_OF_ORIGIN]],Sheet2!A:C,3,FALSE)</f>
        <v xml:space="preserve">Great Britain (United Kingdom) </v>
      </c>
    </row>
    <row r="1737" spans="1:8" x14ac:dyDescent="0.25">
      <c r="A1737" t="s">
        <v>4792</v>
      </c>
      <c r="B1737" t="s">
        <v>4793</v>
      </c>
      <c r="C1737" t="s">
        <v>4794</v>
      </c>
      <c r="D1737">
        <v>0.03</v>
      </c>
      <c r="E1737" t="s">
        <v>6</v>
      </c>
      <c r="F1737" t="s">
        <v>8466</v>
      </c>
      <c r="G1737" t="s">
        <v>5</v>
      </c>
      <c r="H1737" t="str">
        <f>VLOOKUP(Table_Query_from_Meridian_v32[[#This Row],[COUNTRY_CODE_OF_ORIGIN]],Sheet2!A:C,3,FALSE)</f>
        <v xml:space="preserve">Great Britain (United Kingdom) </v>
      </c>
    </row>
    <row r="1738" spans="1:8" x14ac:dyDescent="0.25">
      <c r="A1738" t="s">
        <v>4795</v>
      </c>
      <c r="B1738" t="s">
        <v>4796</v>
      </c>
      <c r="C1738" t="s">
        <v>4797</v>
      </c>
      <c r="D1738">
        <v>0.03</v>
      </c>
      <c r="E1738" t="s">
        <v>6</v>
      </c>
      <c r="F1738" t="s">
        <v>8466</v>
      </c>
      <c r="G1738" t="s">
        <v>5</v>
      </c>
      <c r="H1738" t="str">
        <f>VLOOKUP(Table_Query_from_Meridian_v32[[#This Row],[COUNTRY_CODE_OF_ORIGIN]],Sheet2!A:C,3,FALSE)</f>
        <v xml:space="preserve">Great Britain (United Kingdom) </v>
      </c>
    </row>
    <row r="1739" spans="1:8" x14ac:dyDescent="0.25">
      <c r="A1739" t="s">
        <v>4798</v>
      </c>
      <c r="B1739" t="s">
        <v>4799</v>
      </c>
      <c r="C1739" t="s">
        <v>4800</v>
      </c>
      <c r="D1739">
        <v>0.06</v>
      </c>
      <c r="E1739" t="s">
        <v>6</v>
      </c>
      <c r="F1739" t="s">
        <v>8466</v>
      </c>
      <c r="G1739" t="s">
        <v>5</v>
      </c>
      <c r="H1739" t="str">
        <f>VLOOKUP(Table_Query_from_Meridian_v32[[#This Row],[COUNTRY_CODE_OF_ORIGIN]],Sheet2!A:C,3,FALSE)</f>
        <v xml:space="preserve">Great Britain (United Kingdom) </v>
      </c>
    </row>
    <row r="1740" spans="1:8" x14ac:dyDescent="0.25">
      <c r="A1740" t="s">
        <v>4801</v>
      </c>
      <c r="B1740" t="s">
        <v>4802</v>
      </c>
      <c r="C1740" t="s">
        <v>4803</v>
      </c>
      <c r="D1740">
        <v>0.05</v>
      </c>
      <c r="E1740" t="s">
        <v>6</v>
      </c>
      <c r="F1740" t="s">
        <v>8467</v>
      </c>
      <c r="G1740" t="s">
        <v>5</v>
      </c>
      <c r="H1740" t="str">
        <f>VLOOKUP(Table_Query_from_Meridian_v32[[#This Row],[COUNTRY_CODE_OF_ORIGIN]],Sheet2!A:C,3,FALSE)</f>
        <v xml:space="preserve">Great Britain (United Kingdom) </v>
      </c>
    </row>
    <row r="1741" spans="1:8" x14ac:dyDescent="0.25">
      <c r="A1741" t="s">
        <v>4804</v>
      </c>
      <c r="B1741" t="s">
        <v>4805</v>
      </c>
      <c r="C1741" t="s">
        <v>4806</v>
      </c>
      <c r="D1741">
        <v>0.04</v>
      </c>
      <c r="E1741" t="s">
        <v>6</v>
      </c>
      <c r="F1741" t="s">
        <v>8467</v>
      </c>
      <c r="G1741" t="s">
        <v>5</v>
      </c>
      <c r="H1741" t="str">
        <f>VLOOKUP(Table_Query_from_Meridian_v32[[#This Row],[COUNTRY_CODE_OF_ORIGIN]],Sheet2!A:C,3,FALSE)</f>
        <v xml:space="preserve">Great Britain (United Kingdom) </v>
      </c>
    </row>
    <row r="1742" spans="1:8" x14ac:dyDescent="0.25">
      <c r="A1742" t="s">
        <v>4807</v>
      </c>
      <c r="B1742" t="s">
        <v>4808</v>
      </c>
      <c r="C1742" t="s">
        <v>4809</v>
      </c>
      <c r="D1742">
        <v>0.05</v>
      </c>
      <c r="E1742" t="s">
        <v>6</v>
      </c>
      <c r="F1742" t="s">
        <v>8467</v>
      </c>
      <c r="G1742" t="s">
        <v>5</v>
      </c>
      <c r="H1742" t="str">
        <f>VLOOKUP(Table_Query_from_Meridian_v32[[#This Row],[COUNTRY_CODE_OF_ORIGIN]],Sheet2!A:C,3,FALSE)</f>
        <v xml:space="preserve">Great Britain (United Kingdom) </v>
      </c>
    </row>
    <row r="1743" spans="1:8" x14ac:dyDescent="0.25">
      <c r="A1743" t="s">
        <v>4810</v>
      </c>
      <c r="B1743" t="s">
        <v>4811</v>
      </c>
      <c r="C1743" t="s">
        <v>4812</v>
      </c>
      <c r="D1743">
        <v>0.04</v>
      </c>
      <c r="E1743" t="s">
        <v>6</v>
      </c>
      <c r="F1743" t="s">
        <v>8467</v>
      </c>
      <c r="G1743" t="s">
        <v>5</v>
      </c>
      <c r="H1743" t="str">
        <f>VLOOKUP(Table_Query_from_Meridian_v32[[#This Row],[COUNTRY_CODE_OF_ORIGIN]],Sheet2!A:C,3,FALSE)</f>
        <v xml:space="preserve">Great Britain (United Kingdom) </v>
      </c>
    </row>
    <row r="1744" spans="1:8" x14ac:dyDescent="0.25">
      <c r="A1744" t="s">
        <v>4813</v>
      </c>
      <c r="B1744" t="s">
        <v>4814</v>
      </c>
      <c r="C1744" t="s">
        <v>4815</v>
      </c>
      <c r="D1744">
        <v>0.05</v>
      </c>
      <c r="E1744" t="s">
        <v>6</v>
      </c>
      <c r="F1744" t="s">
        <v>8467</v>
      </c>
      <c r="G1744" t="s">
        <v>5</v>
      </c>
      <c r="H1744" t="str">
        <f>VLOOKUP(Table_Query_from_Meridian_v32[[#This Row],[COUNTRY_CODE_OF_ORIGIN]],Sheet2!A:C,3,FALSE)</f>
        <v xml:space="preserve">Great Britain (United Kingdom) </v>
      </c>
    </row>
    <row r="1745" spans="1:8" x14ac:dyDescent="0.25">
      <c r="A1745" t="s">
        <v>4816</v>
      </c>
      <c r="B1745" t="s">
        <v>4817</v>
      </c>
      <c r="C1745" t="s">
        <v>4818</v>
      </c>
      <c r="D1745">
        <v>0.04</v>
      </c>
      <c r="E1745" t="s">
        <v>6</v>
      </c>
      <c r="F1745" t="s">
        <v>8467</v>
      </c>
      <c r="G1745" t="s">
        <v>5</v>
      </c>
      <c r="H1745" t="str">
        <f>VLOOKUP(Table_Query_from_Meridian_v32[[#This Row],[COUNTRY_CODE_OF_ORIGIN]],Sheet2!A:C,3,FALSE)</f>
        <v xml:space="preserve">Great Britain (United Kingdom) </v>
      </c>
    </row>
    <row r="1746" spans="1:8" x14ac:dyDescent="0.25">
      <c r="A1746" t="s">
        <v>4819</v>
      </c>
      <c r="B1746" t="s">
        <v>4820</v>
      </c>
      <c r="C1746" t="s">
        <v>4821</v>
      </c>
      <c r="D1746">
        <v>0.06</v>
      </c>
      <c r="E1746" t="s">
        <v>6</v>
      </c>
      <c r="F1746" t="s">
        <v>8467</v>
      </c>
      <c r="G1746" t="s">
        <v>5</v>
      </c>
      <c r="H1746" t="str">
        <f>VLOOKUP(Table_Query_from_Meridian_v32[[#This Row],[COUNTRY_CODE_OF_ORIGIN]],Sheet2!A:C,3,FALSE)</f>
        <v xml:space="preserve">Great Britain (United Kingdom) </v>
      </c>
    </row>
    <row r="1747" spans="1:8" x14ac:dyDescent="0.25">
      <c r="A1747" t="s">
        <v>4822</v>
      </c>
      <c r="B1747" t="s">
        <v>4823</v>
      </c>
      <c r="C1747" t="s">
        <v>4824</v>
      </c>
      <c r="D1747">
        <v>0.06</v>
      </c>
      <c r="E1747" t="s">
        <v>6</v>
      </c>
      <c r="F1747" t="s">
        <v>8467</v>
      </c>
      <c r="G1747" t="s">
        <v>5</v>
      </c>
      <c r="H1747" t="str">
        <f>VLOOKUP(Table_Query_from_Meridian_v32[[#This Row],[COUNTRY_CODE_OF_ORIGIN]],Sheet2!A:C,3,FALSE)</f>
        <v xml:space="preserve">Great Britain (United Kingdom) </v>
      </c>
    </row>
    <row r="1748" spans="1:8" x14ac:dyDescent="0.25">
      <c r="A1748" t="s">
        <v>4825</v>
      </c>
      <c r="B1748" t="s">
        <v>4826</v>
      </c>
      <c r="C1748" t="s">
        <v>4827</v>
      </c>
      <c r="D1748">
        <v>7.0000000000000007E-2</v>
      </c>
      <c r="E1748" t="s">
        <v>6</v>
      </c>
      <c r="F1748" t="s">
        <v>8467</v>
      </c>
      <c r="G1748" t="s">
        <v>5</v>
      </c>
      <c r="H1748" t="str">
        <f>VLOOKUP(Table_Query_from_Meridian_v32[[#This Row],[COUNTRY_CODE_OF_ORIGIN]],Sheet2!A:C,3,FALSE)</f>
        <v xml:space="preserve">Great Britain (United Kingdom) </v>
      </c>
    </row>
    <row r="1749" spans="1:8" x14ac:dyDescent="0.25">
      <c r="A1749" t="s">
        <v>4828</v>
      </c>
      <c r="B1749" t="s">
        <v>4829</v>
      </c>
      <c r="C1749" t="s">
        <v>4830</v>
      </c>
      <c r="D1749">
        <v>0.35</v>
      </c>
      <c r="E1749" t="s">
        <v>6</v>
      </c>
      <c r="F1749" t="s">
        <v>8468</v>
      </c>
      <c r="G1749" t="s">
        <v>5</v>
      </c>
      <c r="H1749" t="str">
        <f>VLOOKUP(Table_Query_from_Meridian_v32[[#This Row],[COUNTRY_CODE_OF_ORIGIN]],Sheet2!A:C,3,FALSE)</f>
        <v xml:space="preserve">Great Britain (United Kingdom) </v>
      </c>
    </row>
    <row r="1750" spans="1:8" x14ac:dyDescent="0.25">
      <c r="A1750" t="s">
        <v>4831</v>
      </c>
      <c r="B1750" t="s">
        <v>4832</v>
      </c>
      <c r="C1750" t="s">
        <v>4833</v>
      </c>
      <c r="D1750">
        <v>0.38</v>
      </c>
      <c r="E1750" t="s">
        <v>6</v>
      </c>
      <c r="F1750" t="s">
        <v>8468</v>
      </c>
      <c r="G1750" t="s">
        <v>5</v>
      </c>
      <c r="H1750" t="str">
        <f>VLOOKUP(Table_Query_from_Meridian_v32[[#This Row],[COUNTRY_CODE_OF_ORIGIN]],Sheet2!A:C,3,FALSE)</f>
        <v xml:space="preserve">Great Britain (United Kingdom) </v>
      </c>
    </row>
    <row r="1751" spans="1:8" x14ac:dyDescent="0.25">
      <c r="A1751" t="s">
        <v>4834</v>
      </c>
      <c r="B1751" t="s">
        <v>4835</v>
      </c>
      <c r="C1751" t="s">
        <v>4836</v>
      </c>
      <c r="D1751">
        <v>0.1</v>
      </c>
      <c r="E1751" t="s">
        <v>6</v>
      </c>
      <c r="F1751" t="s">
        <v>8468</v>
      </c>
      <c r="G1751" t="s">
        <v>5</v>
      </c>
      <c r="H1751" t="str">
        <f>VLOOKUP(Table_Query_from_Meridian_v32[[#This Row],[COUNTRY_CODE_OF_ORIGIN]],Sheet2!A:C,3,FALSE)</f>
        <v xml:space="preserve">Great Britain (United Kingdom) </v>
      </c>
    </row>
    <row r="1752" spans="1:8" x14ac:dyDescent="0.25">
      <c r="A1752" t="s">
        <v>4837</v>
      </c>
      <c r="B1752" t="s">
        <v>4838</v>
      </c>
      <c r="C1752" t="s">
        <v>4839</v>
      </c>
      <c r="D1752">
        <v>0.16</v>
      </c>
      <c r="E1752" t="s">
        <v>6</v>
      </c>
      <c r="F1752" t="s">
        <v>8469</v>
      </c>
      <c r="G1752" t="s">
        <v>5</v>
      </c>
      <c r="H1752" t="str">
        <f>VLOOKUP(Table_Query_from_Meridian_v32[[#This Row],[COUNTRY_CODE_OF_ORIGIN]],Sheet2!A:C,3,FALSE)</f>
        <v xml:space="preserve">Great Britain (United Kingdom) </v>
      </c>
    </row>
    <row r="1753" spans="1:8" x14ac:dyDescent="0.25">
      <c r="A1753" t="s">
        <v>4840</v>
      </c>
      <c r="B1753" t="s">
        <v>4841</v>
      </c>
      <c r="C1753" t="s">
        <v>4842</v>
      </c>
      <c r="D1753">
        <v>0.1</v>
      </c>
      <c r="E1753" t="s">
        <v>6</v>
      </c>
      <c r="F1753" t="s">
        <v>8469</v>
      </c>
      <c r="G1753" t="s">
        <v>5</v>
      </c>
      <c r="H1753" t="str">
        <f>VLOOKUP(Table_Query_from_Meridian_v32[[#This Row],[COUNTRY_CODE_OF_ORIGIN]],Sheet2!A:C,3,FALSE)</f>
        <v xml:space="preserve">Great Britain (United Kingdom) </v>
      </c>
    </row>
    <row r="1754" spans="1:8" x14ac:dyDescent="0.25">
      <c r="A1754" t="s">
        <v>4843</v>
      </c>
      <c r="B1754" t="s">
        <v>4844</v>
      </c>
      <c r="C1754" t="s">
        <v>4845</v>
      </c>
      <c r="D1754">
        <v>0.39</v>
      </c>
      <c r="E1754" t="s">
        <v>6</v>
      </c>
      <c r="F1754" t="s">
        <v>8469</v>
      </c>
      <c r="G1754" t="s">
        <v>5</v>
      </c>
      <c r="H1754" t="str">
        <f>VLOOKUP(Table_Query_from_Meridian_v32[[#This Row],[COUNTRY_CODE_OF_ORIGIN]],Sheet2!A:C,3,FALSE)</f>
        <v xml:space="preserve">Great Britain (United Kingdom) </v>
      </c>
    </row>
    <row r="1755" spans="1:8" x14ac:dyDescent="0.25">
      <c r="A1755" t="s">
        <v>4846</v>
      </c>
      <c r="B1755" t="s">
        <v>4847</v>
      </c>
      <c r="C1755" t="s">
        <v>4848</v>
      </c>
      <c r="D1755">
        <v>0.01</v>
      </c>
      <c r="E1755" t="s">
        <v>4849</v>
      </c>
      <c r="F1755" t="s">
        <v>8467</v>
      </c>
      <c r="G1755" t="s">
        <v>5</v>
      </c>
      <c r="H1755" t="str">
        <f>VLOOKUP(Table_Query_from_Meridian_v32[[#This Row],[COUNTRY_CODE_OF_ORIGIN]],Sheet2!A:C,3,FALSE)</f>
        <v xml:space="preserve">Tunisia </v>
      </c>
    </row>
    <row r="1756" spans="1:8" x14ac:dyDescent="0.25">
      <c r="A1756" t="s">
        <v>4850</v>
      </c>
      <c r="B1756" t="s">
        <v>4851</v>
      </c>
      <c r="C1756" t="s">
        <v>4852</v>
      </c>
      <c r="D1756">
        <v>0.01</v>
      </c>
      <c r="E1756" t="s">
        <v>4849</v>
      </c>
      <c r="F1756" t="s">
        <v>8467</v>
      </c>
      <c r="G1756" t="s">
        <v>5</v>
      </c>
      <c r="H1756" t="str">
        <f>VLOOKUP(Table_Query_from_Meridian_v32[[#This Row],[COUNTRY_CODE_OF_ORIGIN]],Sheet2!A:C,3,FALSE)</f>
        <v xml:space="preserve">Tunisia </v>
      </c>
    </row>
    <row r="1757" spans="1:8" x14ac:dyDescent="0.25">
      <c r="A1757" t="s">
        <v>4853</v>
      </c>
      <c r="B1757" t="s">
        <v>4854</v>
      </c>
      <c r="C1757" t="s">
        <v>5</v>
      </c>
      <c r="D1757">
        <v>0</v>
      </c>
      <c r="E1757" t="s">
        <v>4849</v>
      </c>
      <c r="F1757" t="s">
        <v>8467</v>
      </c>
      <c r="G1757" t="s">
        <v>5</v>
      </c>
      <c r="H1757" t="str">
        <f>VLOOKUP(Table_Query_from_Meridian_v32[[#This Row],[COUNTRY_CODE_OF_ORIGIN]],Sheet2!A:C,3,FALSE)</f>
        <v xml:space="preserve">Tunisia </v>
      </c>
    </row>
    <row r="1758" spans="1:8" x14ac:dyDescent="0.25">
      <c r="A1758" t="s">
        <v>4855</v>
      </c>
      <c r="B1758" t="s">
        <v>4856</v>
      </c>
      <c r="C1758" t="s">
        <v>5</v>
      </c>
      <c r="D1758">
        <v>0</v>
      </c>
      <c r="E1758" t="s">
        <v>4849</v>
      </c>
      <c r="F1758" t="s">
        <v>8467</v>
      </c>
      <c r="G1758" t="s">
        <v>5</v>
      </c>
      <c r="H1758" t="str">
        <f>VLOOKUP(Table_Query_from_Meridian_v32[[#This Row],[COUNTRY_CODE_OF_ORIGIN]],Sheet2!A:C,3,FALSE)</f>
        <v xml:space="preserve">Tunisia </v>
      </c>
    </row>
    <row r="1759" spans="1:8" x14ac:dyDescent="0.25">
      <c r="A1759" t="s">
        <v>4857</v>
      </c>
      <c r="B1759" t="s">
        <v>4858</v>
      </c>
      <c r="C1759" t="s">
        <v>5</v>
      </c>
      <c r="D1759">
        <v>0</v>
      </c>
      <c r="E1759" t="s">
        <v>4849</v>
      </c>
      <c r="F1759" t="s">
        <v>8467</v>
      </c>
      <c r="G1759" t="s">
        <v>5</v>
      </c>
      <c r="H1759" t="str">
        <f>VLOOKUP(Table_Query_from_Meridian_v32[[#This Row],[COUNTRY_CODE_OF_ORIGIN]],Sheet2!A:C,3,FALSE)</f>
        <v xml:space="preserve">Tunisia </v>
      </c>
    </row>
    <row r="1760" spans="1:8" x14ac:dyDescent="0.25">
      <c r="A1760" t="s">
        <v>4859</v>
      </c>
      <c r="B1760" t="s">
        <v>4860</v>
      </c>
      <c r="C1760" t="s">
        <v>5</v>
      </c>
      <c r="D1760">
        <v>0</v>
      </c>
      <c r="E1760" t="s">
        <v>4849</v>
      </c>
      <c r="F1760" t="s">
        <v>8467</v>
      </c>
      <c r="G1760" t="s">
        <v>5</v>
      </c>
      <c r="H1760" t="str">
        <f>VLOOKUP(Table_Query_from_Meridian_v32[[#This Row],[COUNTRY_CODE_OF_ORIGIN]],Sheet2!A:C,3,FALSE)</f>
        <v xml:space="preserve">Tunisia </v>
      </c>
    </row>
    <row r="1761" spans="1:8" x14ac:dyDescent="0.25">
      <c r="A1761" t="s">
        <v>4861</v>
      </c>
      <c r="B1761" t="s">
        <v>4862</v>
      </c>
      <c r="C1761" t="s">
        <v>5</v>
      </c>
      <c r="D1761">
        <v>0</v>
      </c>
      <c r="E1761" t="s">
        <v>4849</v>
      </c>
      <c r="F1761" t="s">
        <v>8467</v>
      </c>
      <c r="G1761" t="s">
        <v>5</v>
      </c>
      <c r="H1761" t="str">
        <f>VLOOKUP(Table_Query_from_Meridian_v32[[#This Row],[COUNTRY_CODE_OF_ORIGIN]],Sheet2!A:C,3,FALSE)</f>
        <v xml:space="preserve">Tunisia </v>
      </c>
    </row>
    <row r="1762" spans="1:8" x14ac:dyDescent="0.25">
      <c r="A1762" t="s">
        <v>4863</v>
      </c>
      <c r="B1762" t="s">
        <v>4864</v>
      </c>
      <c r="C1762" t="s">
        <v>5</v>
      </c>
      <c r="D1762">
        <v>0</v>
      </c>
      <c r="E1762" t="s">
        <v>4849</v>
      </c>
      <c r="F1762" t="s">
        <v>8467</v>
      </c>
      <c r="G1762" t="s">
        <v>5</v>
      </c>
      <c r="H1762" t="str">
        <f>VLOOKUP(Table_Query_from_Meridian_v32[[#This Row],[COUNTRY_CODE_OF_ORIGIN]],Sheet2!A:C,3,FALSE)</f>
        <v xml:space="preserve">Tunisia </v>
      </c>
    </row>
    <row r="1763" spans="1:8" x14ac:dyDescent="0.25">
      <c r="A1763" t="s">
        <v>4865</v>
      </c>
      <c r="B1763" t="s">
        <v>4866</v>
      </c>
      <c r="C1763" t="s">
        <v>5</v>
      </c>
      <c r="D1763">
        <v>0</v>
      </c>
      <c r="E1763" t="s">
        <v>4849</v>
      </c>
      <c r="F1763" t="s">
        <v>8467</v>
      </c>
      <c r="G1763" t="s">
        <v>5</v>
      </c>
      <c r="H1763" t="str">
        <f>VLOOKUP(Table_Query_from_Meridian_v32[[#This Row],[COUNTRY_CODE_OF_ORIGIN]],Sheet2!A:C,3,FALSE)</f>
        <v xml:space="preserve">Tunisia </v>
      </c>
    </row>
    <row r="1764" spans="1:8" x14ac:dyDescent="0.25">
      <c r="A1764" t="s">
        <v>4867</v>
      </c>
      <c r="B1764" t="s">
        <v>4868</v>
      </c>
      <c r="C1764" t="s">
        <v>5</v>
      </c>
      <c r="D1764">
        <v>0</v>
      </c>
      <c r="E1764" t="s">
        <v>4849</v>
      </c>
      <c r="F1764" t="s">
        <v>8467</v>
      </c>
      <c r="G1764" t="s">
        <v>5</v>
      </c>
      <c r="H1764" t="str">
        <f>VLOOKUP(Table_Query_from_Meridian_v32[[#This Row],[COUNTRY_CODE_OF_ORIGIN]],Sheet2!A:C,3,FALSE)</f>
        <v xml:space="preserve">Tunisia </v>
      </c>
    </row>
    <row r="1765" spans="1:8" x14ac:dyDescent="0.25">
      <c r="A1765" t="s">
        <v>4869</v>
      </c>
      <c r="B1765" t="s">
        <v>4870</v>
      </c>
      <c r="C1765" t="s">
        <v>5</v>
      </c>
      <c r="D1765">
        <v>0</v>
      </c>
      <c r="E1765" t="s">
        <v>4849</v>
      </c>
      <c r="F1765" t="s">
        <v>8467</v>
      </c>
      <c r="G1765" t="s">
        <v>5</v>
      </c>
      <c r="H1765" t="str">
        <f>VLOOKUP(Table_Query_from_Meridian_v32[[#This Row],[COUNTRY_CODE_OF_ORIGIN]],Sheet2!A:C,3,FALSE)</f>
        <v xml:space="preserve">Tunisia </v>
      </c>
    </row>
    <row r="1766" spans="1:8" x14ac:dyDescent="0.25">
      <c r="A1766" t="s">
        <v>4871</v>
      </c>
      <c r="B1766" t="s">
        <v>4872</v>
      </c>
      <c r="C1766" t="s">
        <v>5</v>
      </c>
      <c r="D1766">
        <v>0</v>
      </c>
      <c r="E1766" t="s">
        <v>4849</v>
      </c>
      <c r="F1766" t="s">
        <v>8467</v>
      </c>
      <c r="G1766" t="s">
        <v>5</v>
      </c>
      <c r="H1766" t="str">
        <f>VLOOKUP(Table_Query_from_Meridian_v32[[#This Row],[COUNTRY_CODE_OF_ORIGIN]],Sheet2!A:C,3,FALSE)</f>
        <v xml:space="preserve">Tunisia </v>
      </c>
    </row>
    <row r="1767" spans="1:8" x14ac:dyDescent="0.25">
      <c r="A1767" t="s">
        <v>4873</v>
      </c>
      <c r="B1767" t="s">
        <v>4874</v>
      </c>
      <c r="C1767" t="s">
        <v>5</v>
      </c>
      <c r="D1767">
        <v>0</v>
      </c>
      <c r="E1767" t="s">
        <v>4849</v>
      </c>
      <c r="F1767" t="s">
        <v>8467</v>
      </c>
      <c r="G1767" t="s">
        <v>5</v>
      </c>
      <c r="H1767" t="str">
        <f>VLOOKUP(Table_Query_from_Meridian_v32[[#This Row],[COUNTRY_CODE_OF_ORIGIN]],Sheet2!A:C,3,FALSE)</f>
        <v xml:space="preserve">Tunisia </v>
      </c>
    </row>
    <row r="1768" spans="1:8" x14ac:dyDescent="0.25">
      <c r="A1768" t="s">
        <v>4875</v>
      </c>
      <c r="B1768" t="s">
        <v>4876</v>
      </c>
      <c r="C1768" t="s">
        <v>4877</v>
      </c>
      <c r="D1768">
        <v>0.01</v>
      </c>
      <c r="E1768" t="s">
        <v>4849</v>
      </c>
      <c r="F1768" t="s">
        <v>8467</v>
      </c>
      <c r="G1768" t="s">
        <v>5</v>
      </c>
      <c r="H1768" t="str">
        <f>VLOOKUP(Table_Query_from_Meridian_v32[[#This Row],[COUNTRY_CODE_OF_ORIGIN]],Sheet2!A:C,3,FALSE)</f>
        <v xml:space="preserve">Tunisia </v>
      </c>
    </row>
    <row r="1769" spans="1:8" x14ac:dyDescent="0.25">
      <c r="A1769" t="s">
        <v>4878</v>
      </c>
      <c r="B1769" t="s">
        <v>4879</v>
      </c>
      <c r="C1769" t="s">
        <v>4880</v>
      </c>
      <c r="D1769">
        <v>0.06</v>
      </c>
      <c r="E1769" t="s">
        <v>4849</v>
      </c>
      <c r="F1769" t="s">
        <v>8467</v>
      </c>
      <c r="G1769" t="s">
        <v>5</v>
      </c>
      <c r="H1769" t="str">
        <f>VLOOKUP(Table_Query_from_Meridian_v32[[#This Row],[COUNTRY_CODE_OF_ORIGIN]],Sheet2!A:C,3,FALSE)</f>
        <v xml:space="preserve">Tunisia </v>
      </c>
    </row>
    <row r="1770" spans="1:8" x14ac:dyDescent="0.25">
      <c r="A1770" t="s">
        <v>4881</v>
      </c>
      <c r="B1770" t="s">
        <v>4882</v>
      </c>
      <c r="C1770" t="s">
        <v>4883</v>
      </c>
      <c r="D1770">
        <v>0.06</v>
      </c>
      <c r="E1770" t="s">
        <v>4849</v>
      </c>
      <c r="F1770" t="s">
        <v>8467</v>
      </c>
      <c r="G1770" t="s">
        <v>5</v>
      </c>
      <c r="H1770" t="str">
        <f>VLOOKUP(Table_Query_from_Meridian_v32[[#This Row],[COUNTRY_CODE_OF_ORIGIN]],Sheet2!A:C,3,FALSE)</f>
        <v xml:space="preserve">Tunisia </v>
      </c>
    </row>
    <row r="1771" spans="1:8" x14ac:dyDescent="0.25">
      <c r="A1771" t="s">
        <v>4884</v>
      </c>
      <c r="B1771" t="s">
        <v>4885</v>
      </c>
      <c r="C1771" t="s">
        <v>4886</v>
      </c>
      <c r="D1771">
        <v>0.06</v>
      </c>
      <c r="E1771" t="s">
        <v>4849</v>
      </c>
      <c r="F1771" t="s">
        <v>8467</v>
      </c>
      <c r="G1771" t="s">
        <v>5</v>
      </c>
      <c r="H1771" t="str">
        <f>VLOOKUP(Table_Query_from_Meridian_v32[[#This Row],[COUNTRY_CODE_OF_ORIGIN]],Sheet2!A:C,3,FALSE)</f>
        <v xml:space="preserve">Tunisia </v>
      </c>
    </row>
    <row r="1772" spans="1:8" x14ac:dyDescent="0.25">
      <c r="A1772" t="s">
        <v>4887</v>
      </c>
      <c r="B1772" t="s">
        <v>4888</v>
      </c>
      <c r="C1772" t="s">
        <v>4889</v>
      </c>
      <c r="D1772">
        <v>0.06</v>
      </c>
      <c r="E1772" t="s">
        <v>4849</v>
      </c>
      <c r="F1772" t="s">
        <v>8467</v>
      </c>
      <c r="G1772" t="s">
        <v>5</v>
      </c>
      <c r="H1772" t="str">
        <f>VLOOKUP(Table_Query_from_Meridian_v32[[#This Row],[COUNTRY_CODE_OF_ORIGIN]],Sheet2!A:C,3,FALSE)</f>
        <v xml:space="preserve">Tunisia </v>
      </c>
    </row>
    <row r="1773" spans="1:8" x14ac:dyDescent="0.25">
      <c r="A1773" t="s">
        <v>4890</v>
      </c>
      <c r="B1773" t="s">
        <v>4891</v>
      </c>
      <c r="C1773" t="s">
        <v>4892</v>
      </c>
      <c r="D1773">
        <v>7.0000000000000007E-2</v>
      </c>
      <c r="E1773" t="s">
        <v>4849</v>
      </c>
      <c r="F1773" t="s">
        <v>8467</v>
      </c>
      <c r="G1773" t="s">
        <v>5</v>
      </c>
      <c r="H1773" t="str">
        <f>VLOOKUP(Table_Query_from_Meridian_v32[[#This Row],[COUNTRY_CODE_OF_ORIGIN]],Sheet2!A:C,3,FALSE)</f>
        <v xml:space="preserve">Tunisia </v>
      </c>
    </row>
    <row r="1774" spans="1:8" x14ac:dyDescent="0.25">
      <c r="A1774" t="s">
        <v>4893</v>
      </c>
      <c r="B1774" t="s">
        <v>4894</v>
      </c>
      <c r="C1774" t="s">
        <v>4895</v>
      </c>
      <c r="D1774">
        <v>7.0000000000000007E-2</v>
      </c>
      <c r="E1774" t="s">
        <v>4849</v>
      </c>
      <c r="F1774" t="s">
        <v>8467</v>
      </c>
      <c r="G1774" t="s">
        <v>5</v>
      </c>
      <c r="H1774" t="str">
        <f>VLOOKUP(Table_Query_from_Meridian_v32[[#This Row],[COUNTRY_CODE_OF_ORIGIN]],Sheet2!A:C,3,FALSE)</f>
        <v xml:space="preserve">Tunisia </v>
      </c>
    </row>
    <row r="1775" spans="1:8" x14ac:dyDescent="0.25">
      <c r="A1775" t="s">
        <v>4896</v>
      </c>
      <c r="B1775" t="s">
        <v>4897</v>
      </c>
      <c r="C1775" t="s">
        <v>4898</v>
      </c>
      <c r="D1775">
        <v>7.0000000000000007E-2</v>
      </c>
      <c r="E1775" t="s">
        <v>4849</v>
      </c>
      <c r="F1775" t="s">
        <v>8467</v>
      </c>
      <c r="G1775" t="s">
        <v>5</v>
      </c>
      <c r="H1775" t="str">
        <f>VLOOKUP(Table_Query_from_Meridian_v32[[#This Row],[COUNTRY_CODE_OF_ORIGIN]],Sheet2!A:C,3,FALSE)</f>
        <v xml:space="preserve">Tunisia </v>
      </c>
    </row>
    <row r="1776" spans="1:8" x14ac:dyDescent="0.25">
      <c r="A1776" t="s">
        <v>4899</v>
      </c>
      <c r="B1776" t="s">
        <v>4900</v>
      </c>
      <c r="C1776" t="s">
        <v>4901</v>
      </c>
      <c r="D1776">
        <v>7.0000000000000007E-2</v>
      </c>
      <c r="E1776" t="s">
        <v>4849</v>
      </c>
      <c r="F1776" t="s">
        <v>8467</v>
      </c>
      <c r="G1776" t="s">
        <v>5</v>
      </c>
      <c r="H1776" t="str">
        <f>VLOOKUP(Table_Query_from_Meridian_v32[[#This Row],[COUNTRY_CODE_OF_ORIGIN]],Sheet2!A:C,3,FALSE)</f>
        <v xml:space="preserve">Tunisia </v>
      </c>
    </row>
    <row r="1777" spans="1:8" x14ac:dyDescent="0.25">
      <c r="A1777" t="s">
        <v>4902</v>
      </c>
      <c r="B1777" t="s">
        <v>4903</v>
      </c>
      <c r="C1777" t="s">
        <v>4904</v>
      </c>
      <c r="D1777">
        <v>0.06</v>
      </c>
      <c r="E1777" t="s">
        <v>4849</v>
      </c>
      <c r="F1777" t="s">
        <v>8467</v>
      </c>
      <c r="G1777" t="s">
        <v>5</v>
      </c>
      <c r="H1777" t="str">
        <f>VLOOKUP(Table_Query_from_Meridian_v32[[#This Row],[COUNTRY_CODE_OF_ORIGIN]],Sheet2!A:C,3,FALSE)</f>
        <v xml:space="preserve">Tunisia </v>
      </c>
    </row>
    <row r="1778" spans="1:8" x14ac:dyDescent="0.25">
      <c r="A1778" t="s">
        <v>4905</v>
      </c>
      <c r="B1778" t="s">
        <v>4906</v>
      </c>
      <c r="C1778" t="s">
        <v>4907</v>
      </c>
      <c r="D1778">
        <v>0.06</v>
      </c>
      <c r="E1778" t="s">
        <v>4849</v>
      </c>
      <c r="F1778" t="s">
        <v>8467</v>
      </c>
      <c r="G1778" t="s">
        <v>5</v>
      </c>
      <c r="H1778" t="str">
        <f>VLOOKUP(Table_Query_from_Meridian_v32[[#This Row],[COUNTRY_CODE_OF_ORIGIN]],Sheet2!A:C,3,FALSE)</f>
        <v xml:space="preserve">Tunisia </v>
      </c>
    </row>
    <row r="1779" spans="1:8" x14ac:dyDescent="0.25">
      <c r="A1779" t="s">
        <v>4908</v>
      </c>
      <c r="B1779" t="s">
        <v>4909</v>
      </c>
      <c r="C1779" t="s">
        <v>4910</v>
      </c>
      <c r="D1779">
        <v>0.06</v>
      </c>
      <c r="E1779" t="s">
        <v>4849</v>
      </c>
      <c r="F1779" t="s">
        <v>8467</v>
      </c>
      <c r="G1779" t="s">
        <v>5</v>
      </c>
      <c r="H1779" t="str">
        <f>VLOOKUP(Table_Query_from_Meridian_v32[[#This Row],[COUNTRY_CODE_OF_ORIGIN]],Sheet2!A:C,3,FALSE)</f>
        <v xml:space="preserve">Tunisia </v>
      </c>
    </row>
    <row r="1780" spans="1:8" x14ac:dyDescent="0.25">
      <c r="A1780" t="s">
        <v>4911</v>
      </c>
      <c r="B1780" t="s">
        <v>4912</v>
      </c>
      <c r="C1780" t="s">
        <v>4913</v>
      </c>
      <c r="D1780">
        <v>1.1399999999999999</v>
      </c>
      <c r="E1780" t="s">
        <v>17</v>
      </c>
      <c r="F1780" t="s">
        <v>8470</v>
      </c>
      <c r="G1780" t="s">
        <v>8310</v>
      </c>
      <c r="H1780" t="str">
        <f>VLOOKUP(Table_Query_from_Meridian_v32[[#This Row],[COUNTRY_CODE_OF_ORIGIN]],Sheet2!A:C,3,FALSE)</f>
        <v>Taiwan (Former Formosa)</v>
      </c>
    </row>
    <row r="1781" spans="1:8" x14ac:dyDescent="0.25">
      <c r="A1781" t="s">
        <v>4914</v>
      </c>
      <c r="B1781" t="s">
        <v>4915</v>
      </c>
      <c r="C1781" t="s">
        <v>4916</v>
      </c>
      <c r="D1781">
        <v>0.21</v>
      </c>
      <c r="E1781" t="s">
        <v>6</v>
      </c>
      <c r="F1781" t="s">
        <v>8470</v>
      </c>
      <c r="G1781" t="s">
        <v>8310</v>
      </c>
      <c r="H1781" t="str">
        <f>VLOOKUP(Table_Query_from_Meridian_v32[[#This Row],[COUNTRY_CODE_OF_ORIGIN]],Sheet2!A:C,3,FALSE)</f>
        <v xml:space="preserve">Great Britain (United Kingdom) </v>
      </c>
    </row>
    <row r="1782" spans="1:8" x14ac:dyDescent="0.25">
      <c r="A1782" t="s">
        <v>4917</v>
      </c>
      <c r="B1782" t="s">
        <v>4918</v>
      </c>
      <c r="C1782" t="s">
        <v>29</v>
      </c>
      <c r="D1782">
        <v>1.0900000000000001</v>
      </c>
      <c r="E1782" t="s">
        <v>6</v>
      </c>
      <c r="F1782" t="s">
        <v>8470</v>
      </c>
      <c r="G1782" t="s">
        <v>8310</v>
      </c>
      <c r="H1782" t="str">
        <f>VLOOKUP(Table_Query_from_Meridian_v32[[#This Row],[COUNTRY_CODE_OF_ORIGIN]],Sheet2!A:C,3,FALSE)</f>
        <v xml:space="preserve">Great Britain (United Kingdom) </v>
      </c>
    </row>
    <row r="1783" spans="1:8" x14ac:dyDescent="0.25">
      <c r="A1783" t="s">
        <v>4919</v>
      </c>
      <c r="B1783" t="s">
        <v>4920</v>
      </c>
      <c r="C1783" t="s">
        <v>5</v>
      </c>
      <c r="D1783">
        <v>0</v>
      </c>
      <c r="E1783" t="s">
        <v>6</v>
      </c>
      <c r="F1783" t="s">
        <v>8470</v>
      </c>
      <c r="G1783" t="s">
        <v>8310</v>
      </c>
      <c r="H1783" t="str">
        <f>VLOOKUP(Table_Query_from_Meridian_v32[[#This Row],[COUNTRY_CODE_OF_ORIGIN]],Sheet2!A:C,3,FALSE)</f>
        <v xml:space="preserve">Great Britain (United Kingdom) </v>
      </c>
    </row>
    <row r="1784" spans="1:8" x14ac:dyDescent="0.25">
      <c r="A1784" t="s">
        <v>4921</v>
      </c>
      <c r="B1784" t="s">
        <v>4922</v>
      </c>
      <c r="C1784" t="s">
        <v>4923</v>
      </c>
      <c r="D1784">
        <v>1.49</v>
      </c>
      <c r="E1784" t="s">
        <v>17</v>
      </c>
      <c r="F1784" t="s">
        <v>8470</v>
      </c>
      <c r="G1784" t="s">
        <v>8310</v>
      </c>
      <c r="H1784" t="str">
        <f>VLOOKUP(Table_Query_from_Meridian_v32[[#This Row],[COUNTRY_CODE_OF_ORIGIN]],Sheet2!A:C,3,FALSE)</f>
        <v>Taiwan (Former Formosa)</v>
      </c>
    </row>
    <row r="1785" spans="1:8" x14ac:dyDescent="0.25">
      <c r="A1785" t="s">
        <v>4924</v>
      </c>
      <c r="B1785" t="s">
        <v>4925</v>
      </c>
      <c r="C1785" t="s">
        <v>4926</v>
      </c>
      <c r="D1785">
        <v>1.51</v>
      </c>
      <c r="E1785" t="s">
        <v>17</v>
      </c>
      <c r="F1785" t="s">
        <v>8470</v>
      </c>
      <c r="G1785" t="s">
        <v>8310</v>
      </c>
      <c r="H1785" t="str">
        <f>VLOOKUP(Table_Query_from_Meridian_v32[[#This Row],[COUNTRY_CODE_OF_ORIGIN]],Sheet2!A:C,3,FALSE)</f>
        <v>Taiwan (Former Formosa)</v>
      </c>
    </row>
    <row r="1786" spans="1:8" x14ac:dyDescent="0.25">
      <c r="A1786" t="s">
        <v>4927</v>
      </c>
      <c r="B1786" t="s">
        <v>4928</v>
      </c>
      <c r="C1786" t="s">
        <v>4929</v>
      </c>
      <c r="D1786">
        <v>0.21</v>
      </c>
      <c r="E1786" t="s">
        <v>13</v>
      </c>
      <c r="F1786" t="s">
        <v>8470</v>
      </c>
      <c r="G1786" t="s">
        <v>8310</v>
      </c>
      <c r="H1786" t="str">
        <f>VLOOKUP(Table_Query_from_Meridian_v32[[#This Row],[COUNTRY_CODE_OF_ORIGIN]],Sheet2!A:C,3,FALSE)</f>
        <v xml:space="preserve">China </v>
      </c>
    </row>
    <row r="1787" spans="1:8" x14ac:dyDescent="0.25">
      <c r="A1787" t="s">
        <v>4930</v>
      </c>
      <c r="B1787" t="s">
        <v>4931</v>
      </c>
      <c r="C1787" t="s">
        <v>4923</v>
      </c>
      <c r="D1787">
        <v>1.47</v>
      </c>
      <c r="E1787" t="s">
        <v>17</v>
      </c>
      <c r="F1787" t="s">
        <v>8470</v>
      </c>
      <c r="G1787" t="s">
        <v>8310</v>
      </c>
      <c r="H1787" t="str">
        <f>VLOOKUP(Table_Query_from_Meridian_v32[[#This Row],[COUNTRY_CODE_OF_ORIGIN]],Sheet2!A:C,3,FALSE)</f>
        <v>Taiwan (Former Formosa)</v>
      </c>
    </row>
    <row r="1788" spans="1:8" x14ac:dyDescent="0.25">
      <c r="A1788" t="s">
        <v>4932</v>
      </c>
      <c r="B1788" t="s">
        <v>4933</v>
      </c>
      <c r="C1788" t="s">
        <v>29</v>
      </c>
      <c r="D1788">
        <v>1.02</v>
      </c>
      <c r="E1788" t="s">
        <v>6</v>
      </c>
      <c r="F1788" t="s">
        <v>8470</v>
      </c>
      <c r="G1788" t="s">
        <v>8310</v>
      </c>
      <c r="H1788" t="str">
        <f>VLOOKUP(Table_Query_from_Meridian_v32[[#This Row],[COUNTRY_CODE_OF_ORIGIN]],Sheet2!A:C,3,FALSE)</f>
        <v xml:space="preserve">Great Britain (United Kingdom) </v>
      </c>
    </row>
    <row r="1789" spans="1:8" x14ac:dyDescent="0.25">
      <c r="A1789" t="s">
        <v>4934</v>
      </c>
      <c r="B1789" t="s">
        <v>4935</v>
      </c>
      <c r="C1789" t="s">
        <v>4936</v>
      </c>
      <c r="D1789">
        <v>0.75</v>
      </c>
      <c r="E1789" t="s">
        <v>17</v>
      </c>
      <c r="F1789" t="s">
        <v>8470</v>
      </c>
      <c r="G1789" t="s">
        <v>8310</v>
      </c>
      <c r="H1789" t="str">
        <f>VLOOKUP(Table_Query_from_Meridian_v32[[#This Row],[COUNTRY_CODE_OF_ORIGIN]],Sheet2!A:C,3,FALSE)</f>
        <v>Taiwan (Former Formosa)</v>
      </c>
    </row>
    <row r="1790" spans="1:8" x14ac:dyDescent="0.25">
      <c r="A1790" t="s">
        <v>4937</v>
      </c>
      <c r="B1790" t="s">
        <v>4938</v>
      </c>
      <c r="C1790" t="s">
        <v>4939</v>
      </c>
      <c r="D1790">
        <v>1.02</v>
      </c>
      <c r="E1790" t="s">
        <v>17</v>
      </c>
      <c r="F1790" t="s">
        <v>8470</v>
      </c>
      <c r="G1790" t="s">
        <v>8310</v>
      </c>
      <c r="H1790" t="str">
        <f>VLOOKUP(Table_Query_from_Meridian_v32[[#This Row],[COUNTRY_CODE_OF_ORIGIN]],Sheet2!A:C,3,FALSE)</f>
        <v>Taiwan (Former Formosa)</v>
      </c>
    </row>
    <row r="1791" spans="1:8" x14ac:dyDescent="0.25">
      <c r="A1791" t="s">
        <v>4940</v>
      </c>
      <c r="B1791" t="s">
        <v>4941</v>
      </c>
      <c r="C1791" t="s">
        <v>4942</v>
      </c>
      <c r="D1791">
        <v>0.78</v>
      </c>
      <c r="E1791" t="s">
        <v>17</v>
      </c>
      <c r="F1791" t="s">
        <v>8470</v>
      </c>
      <c r="G1791" t="s">
        <v>8310</v>
      </c>
      <c r="H1791" t="str">
        <f>VLOOKUP(Table_Query_from_Meridian_v32[[#This Row],[COUNTRY_CODE_OF_ORIGIN]],Sheet2!A:C,3,FALSE)</f>
        <v>Taiwan (Former Formosa)</v>
      </c>
    </row>
    <row r="1792" spans="1:8" x14ac:dyDescent="0.25">
      <c r="A1792" t="s">
        <v>4943</v>
      </c>
      <c r="B1792" t="s">
        <v>4944</v>
      </c>
      <c r="C1792" t="s">
        <v>5</v>
      </c>
      <c r="D1792">
        <v>0</v>
      </c>
      <c r="E1792" t="s">
        <v>6</v>
      </c>
      <c r="F1792" t="s">
        <v>8470</v>
      </c>
      <c r="G1792" t="s">
        <v>8310</v>
      </c>
      <c r="H1792" t="str">
        <f>VLOOKUP(Table_Query_from_Meridian_v32[[#This Row],[COUNTRY_CODE_OF_ORIGIN]],Sheet2!A:C,3,FALSE)</f>
        <v xml:space="preserve">Great Britain (United Kingdom) </v>
      </c>
    </row>
    <row r="1793" spans="1:8" x14ac:dyDescent="0.25">
      <c r="A1793" t="s">
        <v>4945</v>
      </c>
      <c r="B1793" t="s">
        <v>4946</v>
      </c>
      <c r="C1793" t="s">
        <v>5</v>
      </c>
      <c r="D1793">
        <v>0.8</v>
      </c>
      <c r="E1793" t="s">
        <v>6</v>
      </c>
      <c r="F1793" t="s">
        <v>8470</v>
      </c>
      <c r="G1793" t="s">
        <v>5</v>
      </c>
      <c r="H1793" t="str">
        <f>VLOOKUP(Table_Query_from_Meridian_v32[[#This Row],[COUNTRY_CODE_OF_ORIGIN]],Sheet2!A:C,3,FALSE)</f>
        <v xml:space="preserve">Great Britain (United Kingdom) </v>
      </c>
    </row>
    <row r="1794" spans="1:8" x14ac:dyDescent="0.25">
      <c r="A1794" t="s">
        <v>4947</v>
      </c>
      <c r="B1794" t="s">
        <v>4948</v>
      </c>
      <c r="C1794" t="s">
        <v>5</v>
      </c>
      <c r="D1794">
        <v>1.3</v>
      </c>
      <c r="E1794" t="s">
        <v>17</v>
      </c>
      <c r="F1794" t="s">
        <v>8470</v>
      </c>
      <c r="G1794" t="s">
        <v>8310</v>
      </c>
      <c r="H1794" t="str">
        <f>VLOOKUP(Table_Query_from_Meridian_v32[[#This Row],[COUNTRY_CODE_OF_ORIGIN]],Sheet2!A:C,3,FALSE)</f>
        <v>Taiwan (Former Formosa)</v>
      </c>
    </row>
    <row r="1795" spans="1:8" x14ac:dyDescent="0.25">
      <c r="A1795" t="s">
        <v>4949</v>
      </c>
      <c r="B1795" t="s">
        <v>4950</v>
      </c>
      <c r="C1795" t="s">
        <v>29</v>
      </c>
      <c r="D1795">
        <v>0.22</v>
      </c>
      <c r="E1795" t="s">
        <v>6</v>
      </c>
      <c r="F1795" t="s">
        <v>8470</v>
      </c>
      <c r="G1795" t="s">
        <v>8310</v>
      </c>
      <c r="H1795" t="str">
        <f>VLOOKUP(Table_Query_from_Meridian_v32[[#This Row],[COUNTRY_CODE_OF_ORIGIN]],Sheet2!A:C,3,FALSE)</f>
        <v xml:space="preserve">Great Britain (United Kingdom) </v>
      </c>
    </row>
    <row r="1796" spans="1:8" x14ac:dyDescent="0.25">
      <c r="A1796" t="s">
        <v>4951</v>
      </c>
      <c r="B1796" t="s">
        <v>4952</v>
      </c>
      <c r="C1796" t="s">
        <v>4953</v>
      </c>
      <c r="D1796">
        <v>0.25</v>
      </c>
      <c r="E1796" t="s">
        <v>17</v>
      </c>
      <c r="F1796" t="s">
        <v>8470</v>
      </c>
      <c r="G1796" t="s">
        <v>8310</v>
      </c>
      <c r="H1796" t="str">
        <f>VLOOKUP(Table_Query_from_Meridian_v32[[#This Row],[COUNTRY_CODE_OF_ORIGIN]],Sheet2!A:C,3,FALSE)</f>
        <v>Taiwan (Former Formosa)</v>
      </c>
    </row>
    <row r="1797" spans="1:8" x14ac:dyDescent="0.25">
      <c r="A1797" t="s">
        <v>4954</v>
      </c>
      <c r="B1797" t="s">
        <v>4955</v>
      </c>
      <c r="C1797" t="s">
        <v>4956</v>
      </c>
      <c r="D1797">
        <v>0.43</v>
      </c>
      <c r="E1797" t="s">
        <v>17</v>
      </c>
      <c r="F1797" t="s">
        <v>8470</v>
      </c>
      <c r="G1797" t="s">
        <v>8310</v>
      </c>
      <c r="H1797" t="str">
        <f>VLOOKUP(Table_Query_from_Meridian_v32[[#This Row],[COUNTRY_CODE_OF_ORIGIN]],Sheet2!A:C,3,FALSE)</f>
        <v>Taiwan (Former Formosa)</v>
      </c>
    </row>
    <row r="1798" spans="1:8" x14ac:dyDescent="0.25">
      <c r="A1798" t="s">
        <v>4957</v>
      </c>
      <c r="B1798" t="s">
        <v>4958</v>
      </c>
      <c r="C1798" t="s">
        <v>4959</v>
      </c>
      <c r="D1798">
        <v>0.62</v>
      </c>
      <c r="E1798" t="s">
        <v>6</v>
      </c>
      <c r="F1798" t="s">
        <v>8470</v>
      </c>
      <c r="G1798" t="s">
        <v>8310</v>
      </c>
      <c r="H1798" t="str">
        <f>VLOOKUP(Table_Query_from_Meridian_v32[[#This Row],[COUNTRY_CODE_OF_ORIGIN]],Sheet2!A:C,3,FALSE)</f>
        <v xml:space="preserve">Great Britain (United Kingdom) </v>
      </c>
    </row>
    <row r="1799" spans="1:8" x14ac:dyDescent="0.25">
      <c r="A1799" t="s">
        <v>4960</v>
      </c>
      <c r="B1799" t="s">
        <v>4961</v>
      </c>
      <c r="C1799" t="s">
        <v>4962</v>
      </c>
      <c r="D1799">
        <v>1.05</v>
      </c>
      <c r="E1799" t="s">
        <v>13</v>
      </c>
      <c r="F1799" t="s">
        <v>8470</v>
      </c>
      <c r="G1799" t="s">
        <v>8310</v>
      </c>
      <c r="H1799" t="str">
        <f>VLOOKUP(Table_Query_from_Meridian_v32[[#This Row],[COUNTRY_CODE_OF_ORIGIN]],Sheet2!A:C,3,FALSE)</f>
        <v xml:space="preserve">China </v>
      </c>
    </row>
    <row r="1800" spans="1:8" x14ac:dyDescent="0.25">
      <c r="A1800" t="s">
        <v>4963</v>
      </c>
      <c r="B1800" t="s">
        <v>4964</v>
      </c>
      <c r="C1800" t="s">
        <v>4965</v>
      </c>
      <c r="D1800">
        <v>1.18</v>
      </c>
      <c r="E1800" t="s">
        <v>13</v>
      </c>
      <c r="F1800" t="s">
        <v>8470</v>
      </c>
      <c r="G1800" t="s">
        <v>8310</v>
      </c>
      <c r="H1800" t="str">
        <f>VLOOKUP(Table_Query_from_Meridian_v32[[#This Row],[COUNTRY_CODE_OF_ORIGIN]],Sheet2!A:C,3,FALSE)</f>
        <v xml:space="preserve">China </v>
      </c>
    </row>
    <row r="1801" spans="1:8" x14ac:dyDescent="0.25">
      <c r="A1801" t="s">
        <v>4966</v>
      </c>
      <c r="B1801" t="s">
        <v>4967</v>
      </c>
      <c r="C1801" t="s">
        <v>4968</v>
      </c>
      <c r="D1801">
        <v>1.4</v>
      </c>
      <c r="E1801" t="s">
        <v>13</v>
      </c>
      <c r="F1801" t="s">
        <v>8470</v>
      </c>
      <c r="G1801" t="s">
        <v>8310</v>
      </c>
      <c r="H1801" t="str">
        <f>VLOOKUP(Table_Query_from_Meridian_v32[[#This Row],[COUNTRY_CODE_OF_ORIGIN]],Sheet2!A:C,3,FALSE)</f>
        <v xml:space="preserve">China </v>
      </c>
    </row>
    <row r="1802" spans="1:8" x14ac:dyDescent="0.25">
      <c r="A1802" t="s">
        <v>4969</v>
      </c>
      <c r="B1802" t="s">
        <v>4970</v>
      </c>
      <c r="C1802" t="s">
        <v>4971</v>
      </c>
      <c r="D1802">
        <v>0</v>
      </c>
      <c r="E1802" t="s">
        <v>13</v>
      </c>
      <c r="F1802" t="s">
        <v>8470</v>
      </c>
      <c r="G1802" t="s">
        <v>8310</v>
      </c>
      <c r="H1802" t="str">
        <f>VLOOKUP(Table_Query_from_Meridian_v32[[#This Row],[COUNTRY_CODE_OF_ORIGIN]],Sheet2!A:C,3,FALSE)</f>
        <v xml:space="preserve">China </v>
      </c>
    </row>
    <row r="1803" spans="1:8" x14ac:dyDescent="0.25">
      <c r="A1803" t="s">
        <v>4972</v>
      </c>
      <c r="B1803" t="s">
        <v>4973</v>
      </c>
      <c r="C1803" t="s">
        <v>5</v>
      </c>
      <c r="D1803">
        <v>1</v>
      </c>
      <c r="E1803" t="s">
        <v>13</v>
      </c>
      <c r="F1803" t="s">
        <v>8470</v>
      </c>
      <c r="G1803" t="s">
        <v>8310</v>
      </c>
      <c r="H1803" t="str">
        <f>VLOOKUP(Table_Query_from_Meridian_v32[[#This Row],[COUNTRY_CODE_OF_ORIGIN]],Sheet2!A:C,3,FALSE)</f>
        <v xml:space="preserve">China </v>
      </c>
    </row>
    <row r="1804" spans="1:8" x14ac:dyDescent="0.25">
      <c r="A1804" t="s">
        <v>4974</v>
      </c>
      <c r="B1804" t="s">
        <v>4975</v>
      </c>
      <c r="C1804" t="s">
        <v>5</v>
      </c>
      <c r="D1804">
        <v>0</v>
      </c>
      <c r="E1804" t="s">
        <v>6</v>
      </c>
      <c r="F1804" t="s">
        <v>8470</v>
      </c>
      <c r="G1804" t="s">
        <v>8310</v>
      </c>
      <c r="H1804" t="str">
        <f>VLOOKUP(Table_Query_from_Meridian_v32[[#This Row],[COUNTRY_CODE_OF_ORIGIN]],Sheet2!A:C,3,FALSE)</f>
        <v xml:space="preserve">Great Britain (United Kingdom) </v>
      </c>
    </row>
    <row r="1805" spans="1:8" x14ac:dyDescent="0.25">
      <c r="A1805" t="s">
        <v>4976</v>
      </c>
      <c r="B1805" t="s">
        <v>4977</v>
      </c>
      <c r="C1805" t="s">
        <v>4978</v>
      </c>
      <c r="D1805">
        <v>1.3</v>
      </c>
      <c r="E1805" t="s">
        <v>13</v>
      </c>
      <c r="F1805" t="s">
        <v>8470</v>
      </c>
      <c r="G1805" t="s">
        <v>8310</v>
      </c>
      <c r="H1805" t="str">
        <f>VLOOKUP(Table_Query_from_Meridian_v32[[#This Row],[COUNTRY_CODE_OF_ORIGIN]],Sheet2!A:C,3,FALSE)</f>
        <v xml:space="preserve">China </v>
      </c>
    </row>
    <row r="1806" spans="1:8" x14ac:dyDescent="0.25">
      <c r="A1806" t="s">
        <v>4979</v>
      </c>
      <c r="B1806" t="s">
        <v>4980</v>
      </c>
      <c r="C1806" t="s">
        <v>4981</v>
      </c>
      <c r="D1806">
        <v>1.2</v>
      </c>
      <c r="E1806" t="s">
        <v>13</v>
      </c>
      <c r="F1806" t="s">
        <v>8470</v>
      </c>
      <c r="G1806" t="s">
        <v>8310</v>
      </c>
      <c r="H1806" t="str">
        <f>VLOOKUP(Table_Query_from_Meridian_v32[[#This Row],[COUNTRY_CODE_OF_ORIGIN]],Sheet2!A:C,3,FALSE)</f>
        <v xml:space="preserve">China </v>
      </c>
    </row>
    <row r="1807" spans="1:8" x14ac:dyDescent="0.25">
      <c r="A1807" t="s">
        <v>4982</v>
      </c>
      <c r="B1807" t="s">
        <v>4983</v>
      </c>
      <c r="C1807" t="s">
        <v>29</v>
      </c>
      <c r="D1807">
        <v>1</v>
      </c>
      <c r="E1807" t="s">
        <v>6</v>
      </c>
      <c r="F1807" t="s">
        <v>8470</v>
      </c>
      <c r="G1807" t="s">
        <v>8310</v>
      </c>
      <c r="H1807" t="str">
        <f>VLOOKUP(Table_Query_from_Meridian_v32[[#This Row],[COUNTRY_CODE_OF_ORIGIN]],Sheet2!A:C,3,FALSE)</f>
        <v xml:space="preserve">Great Britain (United Kingdom) </v>
      </c>
    </row>
    <row r="1808" spans="1:8" x14ac:dyDescent="0.25">
      <c r="A1808" t="s">
        <v>4984</v>
      </c>
      <c r="B1808" t="s">
        <v>4985</v>
      </c>
      <c r="C1808" t="s">
        <v>5</v>
      </c>
      <c r="D1808">
        <v>0.7</v>
      </c>
      <c r="E1808" t="s">
        <v>6</v>
      </c>
      <c r="F1808" t="s">
        <v>8470</v>
      </c>
      <c r="G1808" t="s">
        <v>8310</v>
      </c>
      <c r="H1808" t="str">
        <f>VLOOKUP(Table_Query_from_Meridian_v32[[#This Row],[COUNTRY_CODE_OF_ORIGIN]],Sheet2!A:C,3,FALSE)</f>
        <v xml:space="preserve">Great Britain (United Kingdom) </v>
      </c>
    </row>
    <row r="1809" spans="1:8" x14ac:dyDescent="0.25">
      <c r="A1809" t="s">
        <v>4986</v>
      </c>
      <c r="B1809" t="s">
        <v>4987</v>
      </c>
      <c r="C1809" t="s">
        <v>5</v>
      </c>
      <c r="D1809">
        <v>0</v>
      </c>
      <c r="E1809" t="s">
        <v>13</v>
      </c>
      <c r="F1809" t="s">
        <v>8470</v>
      </c>
      <c r="G1809" t="s">
        <v>5</v>
      </c>
      <c r="H1809" t="str">
        <f>VLOOKUP(Table_Query_from_Meridian_v32[[#This Row],[COUNTRY_CODE_OF_ORIGIN]],Sheet2!A:C,3,FALSE)</f>
        <v xml:space="preserve">China </v>
      </c>
    </row>
    <row r="1810" spans="1:8" x14ac:dyDescent="0.25">
      <c r="A1810" t="s">
        <v>4988</v>
      </c>
      <c r="B1810" t="s">
        <v>4989</v>
      </c>
      <c r="C1810" t="s">
        <v>5</v>
      </c>
      <c r="D1810">
        <v>0</v>
      </c>
      <c r="E1810" t="s">
        <v>13</v>
      </c>
      <c r="F1810" t="s">
        <v>8470</v>
      </c>
      <c r="G1810" t="s">
        <v>8310</v>
      </c>
      <c r="H1810" t="str">
        <f>VLOOKUP(Table_Query_from_Meridian_v32[[#This Row],[COUNTRY_CODE_OF_ORIGIN]],Sheet2!A:C,3,FALSE)</f>
        <v xml:space="preserve">China </v>
      </c>
    </row>
    <row r="1811" spans="1:8" x14ac:dyDescent="0.25">
      <c r="A1811" t="s">
        <v>4990</v>
      </c>
      <c r="B1811" t="s">
        <v>4991</v>
      </c>
      <c r="C1811" t="s">
        <v>5</v>
      </c>
      <c r="D1811">
        <v>0</v>
      </c>
      <c r="E1811" t="s">
        <v>13</v>
      </c>
      <c r="F1811" t="s">
        <v>8470</v>
      </c>
      <c r="G1811" t="s">
        <v>8310</v>
      </c>
      <c r="H1811" t="str">
        <f>VLOOKUP(Table_Query_from_Meridian_v32[[#This Row],[COUNTRY_CODE_OF_ORIGIN]],Sheet2!A:C,3,FALSE)</f>
        <v xml:space="preserve">China </v>
      </c>
    </row>
    <row r="1812" spans="1:8" x14ac:dyDescent="0.25">
      <c r="A1812" t="s">
        <v>4992</v>
      </c>
      <c r="B1812" t="s">
        <v>4993</v>
      </c>
      <c r="C1812" t="s">
        <v>4994</v>
      </c>
      <c r="D1812">
        <v>1.4</v>
      </c>
      <c r="E1812" t="s">
        <v>13</v>
      </c>
      <c r="F1812" t="s">
        <v>8470</v>
      </c>
      <c r="G1812" t="s">
        <v>8310</v>
      </c>
      <c r="H1812" t="str">
        <f>VLOOKUP(Table_Query_from_Meridian_v32[[#This Row],[COUNTRY_CODE_OF_ORIGIN]],Sheet2!A:C,3,FALSE)</f>
        <v xml:space="preserve">China </v>
      </c>
    </row>
    <row r="1813" spans="1:8" x14ac:dyDescent="0.25">
      <c r="A1813" t="s">
        <v>4995</v>
      </c>
      <c r="B1813" t="s">
        <v>4996</v>
      </c>
      <c r="C1813" t="s">
        <v>4997</v>
      </c>
      <c r="D1813">
        <v>1.7</v>
      </c>
      <c r="E1813" t="s">
        <v>13</v>
      </c>
      <c r="F1813" t="s">
        <v>8470</v>
      </c>
      <c r="G1813" t="s">
        <v>8310</v>
      </c>
      <c r="H1813" t="str">
        <f>VLOOKUP(Table_Query_from_Meridian_v32[[#This Row],[COUNTRY_CODE_OF_ORIGIN]],Sheet2!A:C,3,FALSE)</f>
        <v xml:space="preserve">China </v>
      </c>
    </row>
    <row r="1814" spans="1:8" x14ac:dyDescent="0.25">
      <c r="A1814" t="s">
        <v>4998</v>
      </c>
      <c r="B1814" t="s">
        <v>4999</v>
      </c>
      <c r="C1814" t="s">
        <v>5</v>
      </c>
      <c r="D1814">
        <v>0</v>
      </c>
      <c r="E1814" t="s">
        <v>13</v>
      </c>
      <c r="F1814" t="s">
        <v>8470</v>
      </c>
      <c r="G1814" t="s">
        <v>8310</v>
      </c>
      <c r="H1814" t="str">
        <f>VLOOKUP(Table_Query_from_Meridian_v32[[#This Row],[COUNTRY_CODE_OF_ORIGIN]],Sheet2!A:C,3,FALSE)</f>
        <v xml:space="preserve">China </v>
      </c>
    </row>
    <row r="1815" spans="1:8" x14ac:dyDescent="0.25">
      <c r="A1815" t="s">
        <v>5000</v>
      </c>
      <c r="B1815" t="s">
        <v>5001</v>
      </c>
      <c r="C1815" t="s">
        <v>5</v>
      </c>
      <c r="D1815">
        <v>3</v>
      </c>
      <c r="E1815" t="s">
        <v>13</v>
      </c>
      <c r="F1815" t="s">
        <v>8470</v>
      </c>
      <c r="G1815" t="s">
        <v>8310</v>
      </c>
      <c r="H1815" t="str">
        <f>VLOOKUP(Table_Query_from_Meridian_v32[[#This Row],[COUNTRY_CODE_OF_ORIGIN]],Sheet2!A:C,3,FALSE)</f>
        <v xml:space="preserve">China </v>
      </c>
    </row>
    <row r="1816" spans="1:8" x14ac:dyDescent="0.25">
      <c r="A1816" t="s">
        <v>5002</v>
      </c>
      <c r="B1816" t="s">
        <v>5003</v>
      </c>
      <c r="C1816" t="s">
        <v>5</v>
      </c>
      <c r="D1816">
        <v>0</v>
      </c>
      <c r="E1816" t="s">
        <v>13</v>
      </c>
      <c r="F1816" t="s">
        <v>8470</v>
      </c>
      <c r="G1816" t="s">
        <v>8310</v>
      </c>
      <c r="H1816" t="str">
        <f>VLOOKUP(Table_Query_from_Meridian_v32[[#This Row],[COUNTRY_CODE_OF_ORIGIN]],Sheet2!A:C,3,FALSE)</f>
        <v xml:space="preserve">China </v>
      </c>
    </row>
    <row r="1817" spans="1:8" x14ac:dyDescent="0.25">
      <c r="A1817" t="s">
        <v>5004</v>
      </c>
      <c r="B1817" t="s">
        <v>5005</v>
      </c>
      <c r="C1817" t="s">
        <v>5</v>
      </c>
      <c r="D1817">
        <v>0</v>
      </c>
      <c r="E1817" t="s">
        <v>13</v>
      </c>
      <c r="F1817" t="s">
        <v>8470</v>
      </c>
      <c r="G1817" t="s">
        <v>8310</v>
      </c>
      <c r="H1817" t="str">
        <f>VLOOKUP(Table_Query_from_Meridian_v32[[#This Row],[COUNTRY_CODE_OF_ORIGIN]],Sheet2!A:C,3,FALSE)</f>
        <v xml:space="preserve">China </v>
      </c>
    </row>
    <row r="1818" spans="1:8" x14ac:dyDescent="0.25">
      <c r="A1818" t="s">
        <v>5006</v>
      </c>
      <c r="B1818" t="s">
        <v>5007</v>
      </c>
      <c r="C1818" t="s">
        <v>5</v>
      </c>
      <c r="D1818">
        <v>0</v>
      </c>
      <c r="E1818" t="s">
        <v>13</v>
      </c>
      <c r="F1818" t="s">
        <v>8470</v>
      </c>
      <c r="G1818" t="s">
        <v>8310</v>
      </c>
      <c r="H1818" t="str">
        <f>VLOOKUP(Table_Query_from_Meridian_v32[[#This Row],[COUNTRY_CODE_OF_ORIGIN]],Sheet2!A:C,3,FALSE)</f>
        <v xml:space="preserve">China </v>
      </c>
    </row>
    <row r="1819" spans="1:8" x14ac:dyDescent="0.25">
      <c r="A1819" t="s">
        <v>5008</v>
      </c>
      <c r="B1819" t="s">
        <v>5009</v>
      </c>
      <c r="C1819" t="s">
        <v>5</v>
      </c>
      <c r="D1819">
        <v>0</v>
      </c>
      <c r="E1819" t="s">
        <v>6</v>
      </c>
      <c r="F1819" t="s">
        <v>8470</v>
      </c>
      <c r="G1819" t="s">
        <v>8310</v>
      </c>
      <c r="H1819" t="str">
        <f>VLOOKUP(Table_Query_from_Meridian_v32[[#This Row],[COUNTRY_CODE_OF_ORIGIN]],Sheet2!A:C,3,FALSE)</f>
        <v xml:space="preserve">Great Britain (United Kingdom) </v>
      </c>
    </row>
    <row r="1820" spans="1:8" x14ac:dyDescent="0.25">
      <c r="A1820" t="s">
        <v>5010</v>
      </c>
      <c r="B1820" t="s">
        <v>5011</v>
      </c>
      <c r="C1820" t="s">
        <v>5</v>
      </c>
      <c r="D1820">
        <v>0</v>
      </c>
      <c r="E1820" t="s">
        <v>6</v>
      </c>
      <c r="F1820" t="s">
        <v>8470</v>
      </c>
      <c r="G1820" t="s">
        <v>8310</v>
      </c>
      <c r="H1820" t="str">
        <f>VLOOKUP(Table_Query_from_Meridian_v32[[#This Row],[COUNTRY_CODE_OF_ORIGIN]],Sheet2!A:C,3,FALSE)</f>
        <v xml:space="preserve">Great Britain (United Kingdom) </v>
      </c>
    </row>
    <row r="1821" spans="1:8" x14ac:dyDescent="0.25">
      <c r="A1821" t="s">
        <v>5012</v>
      </c>
      <c r="B1821" t="s">
        <v>5013</v>
      </c>
      <c r="C1821" t="s">
        <v>5</v>
      </c>
      <c r="D1821">
        <v>0</v>
      </c>
      <c r="E1821" t="s">
        <v>6</v>
      </c>
      <c r="F1821" t="s">
        <v>8470</v>
      </c>
      <c r="G1821" t="s">
        <v>8310</v>
      </c>
      <c r="H1821" t="str">
        <f>VLOOKUP(Table_Query_from_Meridian_v32[[#This Row],[COUNTRY_CODE_OF_ORIGIN]],Sheet2!A:C,3,FALSE)</f>
        <v xml:space="preserve">Great Britain (United Kingdom) </v>
      </c>
    </row>
    <row r="1822" spans="1:8" x14ac:dyDescent="0.25">
      <c r="A1822" t="s">
        <v>5014</v>
      </c>
      <c r="B1822" t="s">
        <v>5015</v>
      </c>
      <c r="C1822" t="s">
        <v>5</v>
      </c>
      <c r="D1822">
        <v>0</v>
      </c>
      <c r="E1822" t="s">
        <v>6</v>
      </c>
      <c r="F1822" t="s">
        <v>8470</v>
      </c>
      <c r="G1822" t="s">
        <v>8310</v>
      </c>
      <c r="H1822" t="str">
        <f>VLOOKUP(Table_Query_from_Meridian_v32[[#This Row],[COUNTRY_CODE_OF_ORIGIN]],Sheet2!A:C,3,FALSE)</f>
        <v xml:space="preserve">Great Britain (United Kingdom) </v>
      </c>
    </row>
    <row r="1823" spans="1:8" x14ac:dyDescent="0.25">
      <c r="A1823" t="s">
        <v>5016</v>
      </c>
      <c r="B1823" t="s">
        <v>5017</v>
      </c>
      <c r="C1823" t="s">
        <v>5</v>
      </c>
      <c r="D1823">
        <v>0</v>
      </c>
      <c r="E1823" t="s">
        <v>6</v>
      </c>
      <c r="F1823" t="s">
        <v>8470</v>
      </c>
      <c r="G1823" t="s">
        <v>8310</v>
      </c>
      <c r="H1823" t="str">
        <f>VLOOKUP(Table_Query_from_Meridian_v32[[#This Row],[COUNTRY_CODE_OF_ORIGIN]],Sheet2!A:C,3,FALSE)</f>
        <v xml:space="preserve">Great Britain (United Kingdom) </v>
      </c>
    </row>
    <row r="1824" spans="1:8" x14ac:dyDescent="0.25">
      <c r="A1824" t="s">
        <v>5018</v>
      </c>
      <c r="B1824" t="s">
        <v>5019</v>
      </c>
      <c r="C1824" t="s">
        <v>5</v>
      </c>
      <c r="D1824">
        <v>0</v>
      </c>
      <c r="E1824" t="s">
        <v>13</v>
      </c>
      <c r="F1824" t="s">
        <v>8470</v>
      </c>
      <c r="G1824" t="s">
        <v>8310</v>
      </c>
      <c r="H1824" t="str">
        <f>VLOOKUP(Table_Query_from_Meridian_v32[[#This Row],[COUNTRY_CODE_OF_ORIGIN]],Sheet2!A:C,3,FALSE)</f>
        <v xml:space="preserve">China </v>
      </c>
    </row>
    <row r="1825" spans="1:8" x14ac:dyDescent="0.25">
      <c r="A1825" t="s">
        <v>5020</v>
      </c>
      <c r="B1825" t="s">
        <v>5021</v>
      </c>
      <c r="C1825" t="s">
        <v>5</v>
      </c>
      <c r="D1825">
        <v>0</v>
      </c>
      <c r="E1825" t="s">
        <v>13</v>
      </c>
      <c r="F1825" t="s">
        <v>8470</v>
      </c>
      <c r="G1825" t="s">
        <v>8310</v>
      </c>
      <c r="H1825" t="str">
        <f>VLOOKUP(Table_Query_from_Meridian_v32[[#This Row],[COUNTRY_CODE_OF_ORIGIN]],Sheet2!A:C,3,FALSE)</f>
        <v xml:space="preserve">China </v>
      </c>
    </row>
    <row r="1826" spans="1:8" x14ac:dyDescent="0.25">
      <c r="A1826" t="s">
        <v>5022</v>
      </c>
      <c r="B1826" t="s">
        <v>5023</v>
      </c>
      <c r="C1826" t="s">
        <v>5</v>
      </c>
      <c r="D1826">
        <v>0</v>
      </c>
      <c r="E1826" t="s">
        <v>13</v>
      </c>
      <c r="F1826" t="s">
        <v>8470</v>
      </c>
      <c r="G1826" t="s">
        <v>8310</v>
      </c>
      <c r="H1826" t="str">
        <f>VLOOKUP(Table_Query_from_Meridian_v32[[#This Row],[COUNTRY_CODE_OF_ORIGIN]],Sheet2!A:C,3,FALSE)</f>
        <v xml:space="preserve">China </v>
      </c>
    </row>
    <row r="1827" spans="1:8" x14ac:dyDescent="0.25">
      <c r="A1827" t="s">
        <v>5024</v>
      </c>
      <c r="B1827" t="s">
        <v>5025</v>
      </c>
      <c r="C1827" t="s">
        <v>29</v>
      </c>
      <c r="D1827">
        <v>0.9</v>
      </c>
      <c r="E1827" t="s">
        <v>17</v>
      </c>
      <c r="F1827" t="s">
        <v>8470</v>
      </c>
      <c r="G1827" t="s">
        <v>8310</v>
      </c>
      <c r="H1827" t="str">
        <f>VLOOKUP(Table_Query_from_Meridian_v32[[#This Row],[COUNTRY_CODE_OF_ORIGIN]],Sheet2!A:C,3,FALSE)</f>
        <v>Taiwan (Former Formosa)</v>
      </c>
    </row>
    <row r="1828" spans="1:8" x14ac:dyDescent="0.25">
      <c r="A1828" t="s">
        <v>5026</v>
      </c>
      <c r="B1828" t="s">
        <v>5027</v>
      </c>
      <c r="C1828" t="s">
        <v>5</v>
      </c>
      <c r="D1828">
        <v>0</v>
      </c>
      <c r="E1828" t="s">
        <v>6</v>
      </c>
      <c r="F1828" t="s">
        <v>8470</v>
      </c>
      <c r="G1828" t="s">
        <v>8310</v>
      </c>
      <c r="H1828" t="str">
        <f>VLOOKUP(Table_Query_from_Meridian_v32[[#This Row],[COUNTRY_CODE_OF_ORIGIN]],Sheet2!A:C,3,FALSE)</f>
        <v xml:space="preserve">Great Britain (United Kingdom) </v>
      </c>
    </row>
    <row r="1829" spans="1:8" x14ac:dyDescent="0.25">
      <c r="A1829" t="s">
        <v>5028</v>
      </c>
      <c r="B1829" t="s">
        <v>5029</v>
      </c>
      <c r="C1829" t="s">
        <v>5</v>
      </c>
      <c r="D1829">
        <v>0</v>
      </c>
      <c r="E1829" t="s">
        <v>6</v>
      </c>
      <c r="F1829" t="s">
        <v>8470</v>
      </c>
      <c r="G1829" t="s">
        <v>5</v>
      </c>
      <c r="H1829" t="str">
        <f>VLOOKUP(Table_Query_from_Meridian_v32[[#This Row],[COUNTRY_CODE_OF_ORIGIN]],Sheet2!A:C,3,FALSE)</f>
        <v xml:space="preserve">Great Britain (United Kingdom) </v>
      </c>
    </row>
    <row r="1830" spans="1:8" x14ac:dyDescent="0.25">
      <c r="A1830" t="s">
        <v>5030</v>
      </c>
      <c r="B1830" t="s">
        <v>5031</v>
      </c>
      <c r="C1830" t="s">
        <v>5</v>
      </c>
      <c r="D1830">
        <v>0.46</v>
      </c>
      <c r="E1830" t="s">
        <v>6</v>
      </c>
      <c r="F1830" t="s">
        <v>8470</v>
      </c>
      <c r="G1830" t="s">
        <v>5</v>
      </c>
      <c r="H1830" t="str">
        <f>VLOOKUP(Table_Query_from_Meridian_v32[[#This Row],[COUNTRY_CODE_OF_ORIGIN]],Sheet2!A:C,3,FALSE)</f>
        <v xml:space="preserve">Great Britain (United Kingdom) </v>
      </c>
    </row>
    <row r="1831" spans="1:8" x14ac:dyDescent="0.25">
      <c r="A1831" t="s">
        <v>5032</v>
      </c>
      <c r="B1831" t="s">
        <v>5033</v>
      </c>
      <c r="C1831" t="s">
        <v>5034</v>
      </c>
      <c r="D1831">
        <v>0.8</v>
      </c>
      <c r="E1831" t="s">
        <v>17</v>
      </c>
      <c r="F1831" t="s">
        <v>8470</v>
      </c>
      <c r="G1831" t="s">
        <v>8310</v>
      </c>
      <c r="H1831" t="str">
        <f>VLOOKUP(Table_Query_from_Meridian_v32[[#This Row],[COUNTRY_CODE_OF_ORIGIN]],Sheet2!A:C,3,FALSE)</f>
        <v>Taiwan (Former Formosa)</v>
      </c>
    </row>
    <row r="1832" spans="1:8" x14ac:dyDescent="0.25">
      <c r="A1832" t="s">
        <v>5035</v>
      </c>
      <c r="B1832" t="s">
        <v>5036</v>
      </c>
      <c r="C1832" t="s">
        <v>5</v>
      </c>
      <c r="D1832">
        <v>1</v>
      </c>
      <c r="E1832" t="s">
        <v>17</v>
      </c>
      <c r="F1832" t="s">
        <v>8470</v>
      </c>
      <c r="G1832" t="s">
        <v>8310</v>
      </c>
      <c r="H1832" t="str">
        <f>VLOOKUP(Table_Query_from_Meridian_v32[[#This Row],[COUNTRY_CODE_OF_ORIGIN]],Sheet2!A:C,3,FALSE)</f>
        <v>Taiwan (Former Formosa)</v>
      </c>
    </row>
    <row r="1833" spans="1:8" x14ac:dyDescent="0.25">
      <c r="A1833" t="s">
        <v>5037</v>
      </c>
      <c r="B1833" t="s">
        <v>5038</v>
      </c>
      <c r="C1833" t="s">
        <v>5039</v>
      </c>
      <c r="D1833">
        <v>1.44</v>
      </c>
      <c r="E1833" t="s">
        <v>17</v>
      </c>
      <c r="F1833" t="s">
        <v>8470</v>
      </c>
      <c r="G1833" t="s">
        <v>8310</v>
      </c>
      <c r="H1833" t="str">
        <f>VLOOKUP(Table_Query_from_Meridian_v32[[#This Row],[COUNTRY_CODE_OF_ORIGIN]],Sheet2!A:C,3,FALSE)</f>
        <v>Taiwan (Former Formosa)</v>
      </c>
    </row>
    <row r="1834" spans="1:8" x14ac:dyDescent="0.25">
      <c r="A1834" t="s">
        <v>5040</v>
      </c>
      <c r="B1834" t="s">
        <v>5041</v>
      </c>
      <c r="C1834" t="s">
        <v>5042</v>
      </c>
      <c r="D1834">
        <v>1.2</v>
      </c>
      <c r="E1834" t="s">
        <v>13</v>
      </c>
      <c r="F1834" t="s">
        <v>8470</v>
      </c>
      <c r="G1834" t="s">
        <v>8310</v>
      </c>
      <c r="H1834" t="str">
        <f>VLOOKUP(Table_Query_from_Meridian_v32[[#This Row],[COUNTRY_CODE_OF_ORIGIN]],Sheet2!A:C,3,FALSE)</f>
        <v xml:space="preserve">China </v>
      </c>
    </row>
    <row r="1835" spans="1:8" x14ac:dyDescent="0.25">
      <c r="A1835" t="s">
        <v>5043</v>
      </c>
      <c r="B1835" t="s">
        <v>5044</v>
      </c>
      <c r="C1835" t="s">
        <v>5045</v>
      </c>
      <c r="D1835">
        <v>1.8</v>
      </c>
      <c r="E1835" t="s">
        <v>13</v>
      </c>
      <c r="F1835" t="s">
        <v>8470</v>
      </c>
      <c r="G1835" t="s">
        <v>8310</v>
      </c>
      <c r="H1835" t="str">
        <f>VLOOKUP(Table_Query_from_Meridian_v32[[#This Row],[COUNTRY_CODE_OF_ORIGIN]],Sheet2!A:C,3,FALSE)</f>
        <v xml:space="preserve">China </v>
      </c>
    </row>
    <row r="1836" spans="1:8" x14ac:dyDescent="0.25">
      <c r="A1836" t="s">
        <v>5046</v>
      </c>
      <c r="B1836" t="s">
        <v>5047</v>
      </c>
      <c r="C1836" t="s">
        <v>5</v>
      </c>
      <c r="D1836">
        <v>0</v>
      </c>
      <c r="E1836" t="s">
        <v>6</v>
      </c>
      <c r="F1836" t="s">
        <v>8470</v>
      </c>
      <c r="G1836" t="s">
        <v>8310</v>
      </c>
      <c r="H1836" t="str">
        <f>VLOOKUP(Table_Query_from_Meridian_v32[[#This Row],[COUNTRY_CODE_OF_ORIGIN]],Sheet2!A:C,3,FALSE)</f>
        <v xml:space="preserve">Great Britain (United Kingdom) </v>
      </c>
    </row>
    <row r="1837" spans="1:8" x14ac:dyDescent="0.25">
      <c r="A1837" t="s">
        <v>5048</v>
      </c>
      <c r="B1837" t="s">
        <v>5049</v>
      </c>
      <c r="C1837" t="s">
        <v>5</v>
      </c>
      <c r="D1837">
        <v>0</v>
      </c>
      <c r="E1837" t="s">
        <v>17</v>
      </c>
      <c r="F1837" t="s">
        <v>8470</v>
      </c>
      <c r="G1837" t="s">
        <v>8310</v>
      </c>
      <c r="H1837" t="str">
        <f>VLOOKUP(Table_Query_from_Meridian_v32[[#This Row],[COUNTRY_CODE_OF_ORIGIN]],Sheet2!A:C,3,FALSE)</f>
        <v>Taiwan (Former Formosa)</v>
      </c>
    </row>
    <row r="1838" spans="1:8" x14ac:dyDescent="0.25">
      <c r="A1838" t="s">
        <v>5050</v>
      </c>
      <c r="B1838" t="s">
        <v>5051</v>
      </c>
      <c r="C1838" t="s">
        <v>5052</v>
      </c>
      <c r="D1838">
        <v>0.11</v>
      </c>
      <c r="E1838" t="s">
        <v>17</v>
      </c>
      <c r="F1838" t="s">
        <v>8470</v>
      </c>
      <c r="G1838" t="s">
        <v>8310</v>
      </c>
      <c r="H1838" t="str">
        <f>VLOOKUP(Table_Query_from_Meridian_v32[[#This Row],[COUNTRY_CODE_OF_ORIGIN]],Sheet2!A:C,3,FALSE)</f>
        <v>Taiwan (Former Formosa)</v>
      </c>
    </row>
    <row r="1839" spans="1:8" x14ac:dyDescent="0.25">
      <c r="A1839" t="s">
        <v>5053</v>
      </c>
      <c r="B1839" t="s">
        <v>5054</v>
      </c>
      <c r="C1839" t="s">
        <v>29</v>
      </c>
      <c r="D1839">
        <v>0.48</v>
      </c>
      <c r="E1839" t="s">
        <v>17</v>
      </c>
      <c r="F1839" t="s">
        <v>8470</v>
      </c>
      <c r="G1839" t="s">
        <v>8310</v>
      </c>
      <c r="H1839" t="str">
        <f>VLOOKUP(Table_Query_from_Meridian_v32[[#This Row],[COUNTRY_CODE_OF_ORIGIN]],Sheet2!A:C,3,FALSE)</f>
        <v>Taiwan (Former Formosa)</v>
      </c>
    </row>
    <row r="1840" spans="1:8" x14ac:dyDescent="0.25">
      <c r="A1840" t="s">
        <v>5055</v>
      </c>
      <c r="B1840" t="s">
        <v>5056</v>
      </c>
      <c r="C1840" t="s">
        <v>5</v>
      </c>
      <c r="D1840">
        <v>0.6</v>
      </c>
      <c r="E1840" t="s">
        <v>6</v>
      </c>
      <c r="F1840" t="s">
        <v>8470</v>
      </c>
      <c r="G1840" t="s">
        <v>5</v>
      </c>
      <c r="H1840" t="str">
        <f>VLOOKUP(Table_Query_from_Meridian_v32[[#This Row],[COUNTRY_CODE_OF_ORIGIN]],Sheet2!A:C,3,FALSE)</f>
        <v xml:space="preserve">Great Britain (United Kingdom) </v>
      </c>
    </row>
    <row r="1841" spans="1:8" x14ac:dyDescent="0.25">
      <c r="A1841" t="s">
        <v>5057</v>
      </c>
      <c r="B1841" t="s">
        <v>5058</v>
      </c>
      <c r="C1841" t="s">
        <v>5</v>
      </c>
      <c r="D1841">
        <v>0.6</v>
      </c>
      <c r="E1841" t="s">
        <v>6</v>
      </c>
      <c r="F1841" t="s">
        <v>8470</v>
      </c>
      <c r="G1841" t="s">
        <v>5</v>
      </c>
      <c r="H1841" t="str">
        <f>VLOOKUP(Table_Query_from_Meridian_v32[[#This Row],[COUNTRY_CODE_OF_ORIGIN]],Sheet2!A:C,3,FALSE)</f>
        <v xml:space="preserve">Great Britain (United Kingdom) </v>
      </c>
    </row>
    <row r="1842" spans="1:8" x14ac:dyDescent="0.25">
      <c r="A1842" t="s">
        <v>5059</v>
      </c>
      <c r="B1842" t="s">
        <v>5060</v>
      </c>
      <c r="C1842" t="s">
        <v>5</v>
      </c>
      <c r="D1842">
        <v>0</v>
      </c>
      <c r="E1842" t="s">
        <v>13</v>
      </c>
      <c r="F1842" t="s">
        <v>8470</v>
      </c>
      <c r="G1842" t="s">
        <v>8310</v>
      </c>
      <c r="H1842" t="str">
        <f>VLOOKUP(Table_Query_from_Meridian_v32[[#This Row],[COUNTRY_CODE_OF_ORIGIN]],Sheet2!A:C,3,FALSE)</f>
        <v xml:space="preserve">China </v>
      </c>
    </row>
    <row r="1843" spans="1:8" x14ac:dyDescent="0.25">
      <c r="A1843" t="s">
        <v>5061</v>
      </c>
      <c r="B1843" t="s">
        <v>5062</v>
      </c>
      <c r="C1843" t="s">
        <v>5</v>
      </c>
      <c r="D1843">
        <v>0</v>
      </c>
      <c r="E1843" t="s">
        <v>13</v>
      </c>
      <c r="F1843" t="s">
        <v>8470</v>
      </c>
      <c r="G1843" t="s">
        <v>8310</v>
      </c>
      <c r="H1843" t="str">
        <f>VLOOKUP(Table_Query_from_Meridian_v32[[#This Row],[COUNTRY_CODE_OF_ORIGIN]],Sheet2!A:C,3,FALSE)</f>
        <v xml:space="preserve">China </v>
      </c>
    </row>
    <row r="1844" spans="1:8" x14ac:dyDescent="0.25">
      <c r="A1844" t="s">
        <v>5063</v>
      </c>
      <c r="B1844" t="s">
        <v>5064</v>
      </c>
      <c r="C1844" t="s">
        <v>5</v>
      </c>
      <c r="D1844">
        <v>0</v>
      </c>
      <c r="E1844" t="s">
        <v>13</v>
      </c>
      <c r="F1844" t="s">
        <v>8470</v>
      </c>
      <c r="G1844" t="s">
        <v>8310</v>
      </c>
      <c r="H1844" t="str">
        <f>VLOOKUP(Table_Query_from_Meridian_v32[[#This Row],[COUNTRY_CODE_OF_ORIGIN]],Sheet2!A:C,3,FALSE)</f>
        <v xml:space="preserve">China </v>
      </c>
    </row>
    <row r="1845" spans="1:8" x14ac:dyDescent="0.25">
      <c r="A1845" t="s">
        <v>5065</v>
      </c>
      <c r="B1845" t="s">
        <v>5066</v>
      </c>
      <c r="C1845" t="s">
        <v>5067</v>
      </c>
      <c r="D1845">
        <v>1.26</v>
      </c>
      <c r="E1845" t="s">
        <v>13</v>
      </c>
      <c r="F1845" t="s">
        <v>8470</v>
      </c>
      <c r="G1845" t="s">
        <v>8310</v>
      </c>
      <c r="H1845" t="str">
        <f>VLOOKUP(Table_Query_from_Meridian_v32[[#This Row],[COUNTRY_CODE_OF_ORIGIN]],Sheet2!A:C,3,FALSE)</f>
        <v xml:space="preserve">China </v>
      </c>
    </row>
    <row r="1846" spans="1:8" x14ac:dyDescent="0.25">
      <c r="A1846" t="s">
        <v>5068</v>
      </c>
      <c r="B1846" t="s">
        <v>5069</v>
      </c>
      <c r="C1846" t="s">
        <v>5</v>
      </c>
      <c r="D1846">
        <v>1.26</v>
      </c>
      <c r="E1846" t="s">
        <v>13</v>
      </c>
      <c r="F1846" t="s">
        <v>8470</v>
      </c>
      <c r="G1846" t="s">
        <v>8310</v>
      </c>
      <c r="H1846" t="str">
        <f>VLOOKUP(Table_Query_from_Meridian_v32[[#This Row],[COUNTRY_CODE_OF_ORIGIN]],Sheet2!A:C,3,FALSE)</f>
        <v xml:space="preserve">China </v>
      </c>
    </row>
    <row r="1847" spans="1:8" x14ac:dyDescent="0.25">
      <c r="A1847" t="s">
        <v>5070</v>
      </c>
      <c r="B1847" t="s">
        <v>5071</v>
      </c>
      <c r="C1847" t="s">
        <v>5072</v>
      </c>
      <c r="D1847">
        <v>1.2</v>
      </c>
      <c r="E1847" t="s">
        <v>13</v>
      </c>
      <c r="F1847" t="s">
        <v>8470</v>
      </c>
      <c r="G1847" t="s">
        <v>8310</v>
      </c>
      <c r="H1847" t="str">
        <f>VLOOKUP(Table_Query_from_Meridian_v32[[#This Row],[COUNTRY_CODE_OF_ORIGIN]],Sheet2!A:C,3,FALSE)</f>
        <v xml:space="preserve">China </v>
      </c>
    </row>
    <row r="1848" spans="1:8" x14ac:dyDescent="0.25">
      <c r="A1848" t="s">
        <v>5073</v>
      </c>
      <c r="B1848" t="s">
        <v>5074</v>
      </c>
      <c r="C1848" t="s">
        <v>5</v>
      </c>
      <c r="D1848">
        <v>0.32</v>
      </c>
      <c r="E1848" t="s">
        <v>13</v>
      </c>
      <c r="F1848" t="s">
        <v>8470</v>
      </c>
      <c r="G1848" t="s">
        <v>8310</v>
      </c>
      <c r="H1848" t="str">
        <f>VLOOKUP(Table_Query_from_Meridian_v32[[#This Row],[COUNTRY_CODE_OF_ORIGIN]],Sheet2!A:C,3,FALSE)</f>
        <v xml:space="preserve">China </v>
      </c>
    </row>
    <row r="1849" spans="1:8" x14ac:dyDescent="0.25">
      <c r="A1849" t="s">
        <v>5075</v>
      </c>
      <c r="B1849" t="s">
        <v>5076</v>
      </c>
      <c r="C1849" t="s">
        <v>5077</v>
      </c>
      <c r="D1849">
        <v>0.31</v>
      </c>
      <c r="E1849" t="s">
        <v>17</v>
      </c>
      <c r="F1849" t="s">
        <v>8470</v>
      </c>
      <c r="G1849" t="s">
        <v>8310</v>
      </c>
      <c r="H1849" t="str">
        <f>VLOOKUP(Table_Query_from_Meridian_v32[[#This Row],[COUNTRY_CODE_OF_ORIGIN]],Sheet2!A:C,3,FALSE)</f>
        <v>Taiwan (Former Formosa)</v>
      </c>
    </row>
    <row r="1850" spans="1:8" x14ac:dyDescent="0.25">
      <c r="A1850" t="s">
        <v>5078</v>
      </c>
      <c r="B1850" t="s">
        <v>5079</v>
      </c>
      <c r="C1850" t="s">
        <v>5</v>
      </c>
      <c r="D1850">
        <v>0</v>
      </c>
      <c r="E1850" t="s">
        <v>13</v>
      </c>
      <c r="F1850" t="s">
        <v>8470</v>
      </c>
      <c r="G1850" t="s">
        <v>8310</v>
      </c>
      <c r="H1850" t="str">
        <f>VLOOKUP(Table_Query_from_Meridian_v32[[#This Row],[COUNTRY_CODE_OF_ORIGIN]],Sheet2!A:C,3,FALSE)</f>
        <v xml:space="preserve">China </v>
      </c>
    </row>
    <row r="1851" spans="1:8" x14ac:dyDescent="0.25">
      <c r="A1851" t="s">
        <v>5080</v>
      </c>
      <c r="B1851" t="s">
        <v>5081</v>
      </c>
      <c r="C1851" t="s">
        <v>5082</v>
      </c>
      <c r="D1851">
        <v>1.51</v>
      </c>
      <c r="E1851" t="s">
        <v>13</v>
      </c>
      <c r="F1851" t="s">
        <v>8470</v>
      </c>
      <c r="G1851" t="s">
        <v>8310</v>
      </c>
      <c r="H1851" t="str">
        <f>VLOOKUP(Table_Query_from_Meridian_v32[[#This Row],[COUNTRY_CODE_OF_ORIGIN]],Sheet2!A:C,3,FALSE)</f>
        <v xml:space="preserve">China </v>
      </c>
    </row>
    <row r="1852" spans="1:8" x14ac:dyDescent="0.25">
      <c r="A1852" t="s">
        <v>5083</v>
      </c>
      <c r="B1852" t="s">
        <v>5084</v>
      </c>
      <c r="C1852" t="s">
        <v>5085</v>
      </c>
      <c r="D1852">
        <v>1.87</v>
      </c>
      <c r="E1852" t="s">
        <v>13</v>
      </c>
      <c r="F1852" t="s">
        <v>8470</v>
      </c>
      <c r="G1852" t="s">
        <v>8310</v>
      </c>
      <c r="H1852" t="str">
        <f>VLOOKUP(Table_Query_from_Meridian_v32[[#This Row],[COUNTRY_CODE_OF_ORIGIN]],Sheet2!A:C,3,FALSE)</f>
        <v xml:space="preserve">China </v>
      </c>
    </row>
    <row r="1853" spans="1:8" x14ac:dyDescent="0.25">
      <c r="A1853" t="s">
        <v>5086</v>
      </c>
      <c r="B1853" t="s">
        <v>5087</v>
      </c>
      <c r="C1853" t="s">
        <v>5088</v>
      </c>
      <c r="D1853">
        <v>2.6</v>
      </c>
      <c r="E1853" t="s">
        <v>13</v>
      </c>
      <c r="F1853" t="s">
        <v>8470</v>
      </c>
      <c r="G1853" t="s">
        <v>8310</v>
      </c>
      <c r="H1853" t="str">
        <f>VLOOKUP(Table_Query_from_Meridian_v32[[#This Row],[COUNTRY_CODE_OF_ORIGIN]],Sheet2!A:C,3,FALSE)</f>
        <v xml:space="preserve">China </v>
      </c>
    </row>
    <row r="1854" spans="1:8" x14ac:dyDescent="0.25">
      <c r="A1854" t="s">
        <v>5089</v>
      </c>
      <c r="B1854" t="s">
        <v>5090</v>
      </c>
      <c r="C1854" t="s">
        <v>5</v>
      </c>
      <c r="D1854">
        <v>0</v>
      </c>
      <c r="E1854" t="s">
        <v>17</v>
      </c>
      <c r="F1854" t="s">
        <v>8470</v>
      </c>
      <c r="G1854" t="s">
        <v>8310</v>
      </c>
      <c r="H1854" t="str">
        <f>VLOOKUP(Table_Query_from_Meridian_v32[[#This Row],[COUNTRY_CODE_OF_ORIGIN]],Sheet2!A:C,3,FALSE)</f>
        <v>Taiwan (Former Formosa)</v>
      </c>
    </row>
    <row r="1855" spans="1:8" x14ac:dyDescent="0.25">
      <c r="A1855" t="s">
        <v>5091</v>
      </c>
      <c r="B1855" t="s">
        <v>5092</v>
      </c>
      <c r="C1855" t="s">
        <v>5</v>
      </c>
      <c r="D1855">
        <v>0</v>
      </c>
      <c r="E1855" t="s">
        <v>6</v>
      </c>
      <c r="F1855" t="s">
        <v>8470</v>
      </c>
      <c r="G1855" t="s">
        <v>8310</v>
      </c>
      <c r="H1855" t="str">
        <f>VLOOKUP(Table_Query_from_Meridian_v32[[#This Row],[COUNTRY_CODE_OF_ORIGIN]],Sheet2!A:C,3,FALSE)</f>
        <v xml:space="preserve">Great Britain (United Kingdom) </v>
      </c>
    </row>
    <row r="1856" spans="1:8" x14ac:dyDescent="0.25">
      <c r="A1856" t="s">
        <v>5093</v>
      </c>
      <c r="B1856" t="s">
        <v>5094</v>
      </c>
      <c r="C1856" t="s">
        <v>5</v>
      </c>
      <c r="D1856">
        <v>0</v>
      </c>
      <c r="E1856" t="s">
        <v>5095</v>
      </c>
      <c r="F1856" t="s">
        <v>8470</v>
      </c>
      <c r="G1856" t="s">
        <v>8310</v>
      </c>
      <c r="H1856" t="e">
        <f>VLOOKUP(Table_Query_from_Meridian_v32[[#This Row],[COUNTRY_CODE_OF_ORIGIN]],Sheet2!A:C,3,FALSE)</f>
        <v>#N/A</v>
      </c>
    </row>
    <row r="1857" spans="1:8" x14ac:dyDescent="0.25">
      <c r="A1857" t="s">
        <v>5096</v>
      </c>
      <c r="B1857" t="s">
        <v>5097</v>
      </c>
      <c r="C1857" t="s">
        <v>5</v>
      </c>
      <c r="D1857">
        <v>0</v>
      </c>
      <c r="E1857" t="s">
        <v>5095</v>
      </c>
      <c r="F1857" t="s">
        <v>8470</v>
      </c>
      <c r="G1857" t="s">
        <v>8310</v>
      </c>
      <c r="H1857" t="e">
        <f>VLOOKUP(Table_Query_from_Meridian_v32[[#This Row],[COUNTRY_CODE_OF_ORIGIN]],Sheet2!A:C,3,FALSE)</f>
        <v>#N/A</v>
      </c>
    </row>
    <row r="1858" spans="1:8" x14ac:dyDescent="0.25">
      <c r="A1858" t="s">
        <v>5098</v>
      </c>
      <c r="B1858" t="s">
        <v>5099</v>
      </c>
      <c r="C1858" t="s">
        <v>5</v>
      </c>
      <c r="D1858">
        <v>0</v>
      </c>
      <c r="E1858" t="s">
        <v>5095</v>
      </c>
      <c r="F1858" t="s">
        <v>8470</v>
      </c>
      <c r="G1858" t="s">
        <v>8310</v>
      </c>
      <c r="H1858" t="e">
        <f>VLOOKUP(Table_Query_from_Meridian_v32[[#This Row],[COUNTRY_CODE_OF_ORIGIN]],Sheet2!A:C,3,FALSE)</f>
        <v>#N/A</v>
      </c>
    </row>
    <row r="1859" spans="1:8" x14ac:dyDescent="0.25">
      <c r="A1859" t="s">
        <v>5100</v>
      </c>
      <c r="B1859" t="s">
        <v>5101</v>
      </c>
      <c r="C1859" t="s">
        <v>5</v>
      </c>
      <c r="D1859">
        <v>0</v>
      </c>
      <c r="E1859" t="s">
        <v>5095</v>
      </c>
      <c r="F1859" t="s">
        <v>8470</v>
      </c>
      <c r="G1859" t="s">
        <v>8310</v>
      </c>
      <c r="H1859" t="e">
        <f>VLOOKUP(Table_Query_from_Meridian_v32[[#This Row],[COUNTRY_CODE_OF_ORIGIN]],Sheet2!A:C,3,FALSE)</f>
        <v>#N/A</v>
      </c>
    </row>
    <row r="1860" spans="1:8" x14ac:dyDescent="0.25">
      <c r="A1860" t="s">
        <v>5102</v>
      </c>
      <c r="B1860" t="s">
        <v>5103</v>
      </c>
      <c r="C1860" t="s">
        <v>5</v>
      </c>
      <c r="D1860">
        <v>0</v>
      </c>
      <c r="E1860" t="s">
        <v>5095</v>
      </c>
      <c r="F1860" t="s">
        <v>8470</v>
      </c>
      <c r="G1860" t="s">
        <v>8310</v>
      </c>
      <c r="H1860" t="e">
        <f>VLOOKUP(Table_Query_from_Meridian_v32[[#This Row],[COUNTRY_CODE_OF_ORIGIN]],Sheet2!A:C,3,FALSE)</f>
        <v>#N/A</v>
      </c>
    </row>
    <row r="1861" spans="1:8" x14ac:dyDescent="0.25">
      <c r="A1861" t="s">
        <v>5104</v>
      </c>
      <c r="B1861" t="s">
        <v>5105</v>
      </c>
      <c r="C1861" t="s">
        <v>5</v>
      </c>
      <c r="D1861">
        <v>0</v>
      </c>
      <c r="E1861" t="s">
        <v>5095</v>
      </c>
      <c r="F1861" t="s">
        <v>8470</v>
      </c>
      <c r="G1861" t="s">
        <v>8310</v>
      </c>
      <c r="H1861" t="e">
        <f>VLOOKUP(Table_Query_from_Meridian_v32[[#This Row],[COUNTRY_CODE_OF_ORIGIN]],Sheet2!A:C,3,FALSE)</f>
        <v>#N/A</v>
      </c>
    </row>
    <row r="1862" spans="1:8" x14ac:dyDescent="0.25">
      <c r="A1862" t="s">
        <v>5106</v>
      </c>
      <c r="B1862" t="s">
        <v>5107</v>
      </c>
      <c r="C1862" t="s">
        <v>5</v>
      </c>
      <c r="D1862">
        <v>0</v>
      </c>
      <c r="E1862" t="s">
        <v>5095</v>
      </c>
      <c r="F1862" t="s">
        <v>8470</v>
      </c>
      <c r="G1862" t="s">
        <v>8310</v>
      </c>
      <c r="H1862" t="e">
        <f>VLOOKUP(Table_Query_from_Meridian_v32[[#This Row],[COUNTRY_CODE_OF_ORIGIN]],Sheet2!A:C,3,FALSE)</f>
        <v>#N/A</v>
      </c>
    </row>
    <row r="1863" spans="1:8" x14ac:dyDescent="0.25">
      <c r="A1863" t="s">
        <v>5108</v>
      </c>
      <c r="B1863" t="s">
        <v>5109</v>
      </c>
      <c r="C1863" t="s">
        <v>5</v>
      </c>
      <c r="D1863">
        <v>0</v>
      </c>
      <c r="E1863" t="s">
        <v>5095</v>
      </c>
      <c r="F1863" t="s">
        <v>8470</v>
      </c>
      <c r="G1863" t="s">
        <v>8310</v>
      </c>
      <c r="H1863" t="e">
        <f>VLOOKUP(Table_Query_from_Meridian_v32[[#This Row],[COUNTRY_CODE_OF_ORIGIN]],Sheet2!A:C,3,FALSE)</f>
        <v>#N/A</v>
      </c>
    </row>
    <row r="1864" spans="1:8" x14ac:dyDescent="0.25">
      <c r="A1864" t="s">
        <v>5110</v>
      </c>
      <c r="B1864" t="s">
        <v>5111</v>
      </c>
      <c r="C1864" t="s">
        <v>5</v>
      </c>
      <c r="D1864">
        <v>0</v>
      </c>
      <c r="E1864" t="s">
        <v>5095</v>
      </c>
      <c r="F1864" t="s">
        <v>8470</v>
      </c>
      <c r="G1864" t="s">
        <v>8310</v>
      </c>
      <c r="H1864" t="e">
        <f>VLOOKUP(Table_Query_from_Meridian_v32[[#This Row],[COUNTRY_CODE_OF_ORIGIN]],Sheet2!A:C,3,FALSE)</f>
        <v>#N/A</v>
      </c>
    </row>
    <row r="1865" spans="1:8" x14ac:dyDescent="0.25">
      <c r="A1865" t="s">
        <v>5112</v>
      </c>
      <c r="B1865" t="s">
        <v>5113</v>
      </c>
      <c r="C1865" t="s">
        <v>5</v>
      </c>
      <c r="D1865">
        <v>0</v>
      </c>
      <c r="E1865" t="s">
        <v>5095</v>
      </c>
      <c r="F1865" t="s">
        <v>8470</v>
      </c>
      <c r="G1865" t="s">
        <v>8310</v>
      </c>
      <c r="H1865" t="e">
        <f>VLOOKUP(Table_Query_from_Meridian_v32[[#This Row],[COUNTRY_CODE_OF_ORIGIN]],Sheet2!A:C,3,FALSE)</f>
        <v>#N/A</v>
      </c>
    </row>
    <row r="1866" spans="1:8" x14ac:dyDescent="0.25">
      <c r="A1866" t="s">
        <v>5114</v>
      </c>
      <c r="B1866" t="s">
        <v>5115</v>
      </c>
      <c r="C1866" t="s">
        <v>5116</v>
      </c>
      <c r="D1866">
        <v>0.92</v>
      </c>
      <c r="E1866" t="s">
        <v>13</v>
      </c>
      <c r="F1866" t="s">
        <v>8470</v>
      </c>
      <c r="G1866" t="s">
        <v>8310</v>
      </c>
      <c r="H1866" t="str">
        <f>VLOOKUP(Table_Query_from_Meridian_v32[[#This Row],[COUNTRY_CODE_OF_ORIGIN]],Sheet2!A:C,3,FALSE)</f>
        <v xml:space="preserve">China </v>
      </c>
    </row>
    <row r="1867" spans="1:8" x14ac:dyDescent="0.25">
      <c r="A1867" t="s">
        <v>5117</v>
      </c>
      <c r="B1867" t="s">
        <v>5118</v>
      </c>
      <c r="C1867" t="s">
        <v>29</v>
      </c>
      <c r="D1867">
        <v>0.67</v>
      </c>
      <c r="E1867" t="s">
        <v>6</v>
      </c>
      <c r="F1867" t="s">
        <v>8470</v>
      </c>
      <c r="G1867" t="s">
        <v>8310</v>
      </c>
      <c r="H1867" t="str">
        <f>VLOOKUP(Table_Query_from_Meridian_v32[[#This Row],[COUNTRY_CODE_OF_ORIGIN]],Sheet2!A:C,3,FALSE)</f>
        <v xml:space="preserve">Great Britain (United Kingdom) </v>
      </c>
    </row>
    <row r="1868" spans="1:8" x14ac:dyDescent="0.25">
      <c r="A1868" t="s">
        <v>5119</v>
      </c>
      <c r="B1868" t="s">
        <v>5120</v>
      </c>
      <c r="C1868" t="s">
        <v>5121</v>
      </c>
      <c r="D1868">
        <v>0.23</v>
      </c>
      <c r="E1868" t="s">
        <v>17</v>
      </c>
      <c r="F1868" t="s">
        <v>8470</v>
      </c>
      <c r="G1868" t="s">
        <v>8310</v>
      </c>
      <c r="H1868" t="str">
        <f>VLOOKUP(Table_Query_from_Meridian_v32[[#This Row],[COUNTRY_CODE_OF_ORIGIN]],Sheet2!A:C,3,FALSE)</f>
        <v>Taiwan (Former Formosa)</v>
      </c>
    </row>
    <row r="1869" spans="1:8" x14ac:dyDescent="0.25">
      <c r="A1869" t="s">
        <v>5122</v>
      </c>
      <c r="B1869" t="s">
        <v>5123</v>
      </c>
      <c r="C1869" t="s">
        <v>5124</v>
      </c>
      <c r="D1869">
        <v>0.41</v>
      </c>
      <c r="E1869" t="s">
        <v>17</v>
      </c>
      <c r="F1869" t="s">
        <v>8470</v>
      </c>
      <c r="G1869" t="s">
        <v>8310</v>
      </c>
      <c r="H1869" t="str">
        <f>VLOOKUP(Table_Query_from_Meridian_v32[[#This Row],[COUNTRY_CODE_OF_ORIGIN]],Sheet2!A:C,3,FALSE)</f>
        <v>Taiwan (Former Formosa)</v>
      </c>
    </row>
    <row r="1870" spans="1:8" x14ac:dyDescent="0.25">
      <c r="A1870" t="s">
        <v>5125</v>
      </c>
      <c r="B1870" t="s">
        <v>5126</v>
      </c>
      <c r="C1870" t="s">
        <v>5127</v>
      </c>
      <c r="D1870">
        <v>0.63</v>
      </c>
      <c r="E1870" t="s">
        <v>17</v>
      </c>
      <c r="F1870" t="s">
        <v>8470</v>
      </c>
      <c r="G1870" t="s">
        <v>8310</v>
      </c>
      <c r="H1870" t="str">
        <f>VLOOKUP(Table_Query_from_Meridian_v32[[#This Row],[COUNTRY_CODE_OF_ORIGIN]],Sheet2!A:C,3,FALSE)</f>
        <v>Taiwan (Former Formosa)</v>
      </c>
    </row>
    <row r="1871" spans="1:8" x14ac:dyDescent="0.25">
      <c r="A1871" t="s">
        <v>5128</v>
      </c>
      <c r="B1871" t="s">
        <v>5129</v>
      </c>
      <c r="C1871" t="s">
        <v>5</v>
      </c>
      <c r="D1871">
        <v>1.4</v>
      </c>
      <c r="E1871" t="s">
        <v>17</v>
      </c>
      <c r="F1871" t="s">
        <v>8470</v>
      </c>
      <c r="G1871" t="s">
        <v>8310</v>
      </c>
      <c r="H1871" t="str">
        <f>VLOOKUP(Table_Query_from_Meridian_v32[[#This Row],[COUNTRY_CODE_OF_ORIGIN]],Sheet2!A:C,3,FALSE)</f>
        <v>Taiwan (Former Formosa)</v>
      </c>
    </row>
    <row r="1872" spans="1:8" x14ac:dyDescent="0.25">
      <c r="A1872" t="s">
        <v>5130</v>
      </c>
      <c r="B1872" t="s">
        <v>5131</v>
      </c>
      <c r="C1872" t="s">
        <v>2518</v>
      </c>
      <c r="D1872">
        <v>0.03</v>
      </c>
      <c r="E1872" t="s">
        <v>6</v>
      </c>
      <c r="F1872" t="s">
        <v>8470</v>
      </c>
      <c r="G1872" t="s">
        <v>8310</v>
      </c>
      <c r="H1872" t="str">
        <f>VLOOKUP(Table_Query_from_Meridian_v32[[#This Row],[COUNTRY_CODE_OF_ORIGIN]],Sheet2!A:C,3,FALSE)</f>
        <v xml:space="preserve">Great Britain (United Kingdom) </v>
      </c>
    </row>
    <row r="1873" spans="1:8" x14ac:dyDescent="0.25">
      <c r="A1873" t="s">
        <v>5132</v>
      </c>
      <c r="B1873" t="s">
        <v>5133</v>
      </c>
      <c r="C1873" t="s">
        <v>29</v>
      </c>
      <c r="D1873">
        <v>0.05</v>
      </c>
      <c r="E1873" t="s">
        <v>17</v>
      </c>
      <c r="F1873" t="s">
        <v>8470</v>
      </c>
      <c r="G1873" t="s">
        <v>8310</v>
      </c>
      <c r="H1873" t="str">
        <f>VLOOKUP(Table_Query_from_Meridian_v32[[#This Row],[COUNTRY_CODE_OF_ORIGIN]],Sheet2!A:C,3,FALSE)</f>
        <v>Taiwan (Former Formosa)</v>
      </c>
    </row>
    <row r="1874" spans="1:8" x14ac:dyDescent="0.25">
      <c r="A1874" t="s">
        <v>5134</v>
      </c>
      <c r="B1874" t="s">
        <v>5135</v>
      </c>
      <c r="C1874" t="s">
        <v>29</v>
      </c>
      <c r="D1874">
        <v>0.5</v>
      </c>
      <c r="E1874" t="s">
        <v>17</v>
      </c>
      <c r="F1874" t="s">
        <v>8470</v>
      </c>
      <c r="G1874" t="s">
        <v>8310</v>
      </c>
      <c r="H1874" t="str">
        <f>VLOOKUP(Table_Query_from_Meridian_v32[[#This Row],[COUNTRY_CODE_OF_ORIGIN]],Sheet2!A:C,3,FALSE)</f>
        <v>Taiwan (Former Formosa)</v>
      </c>
    </row>
    <row r="1875" spans="1:8" x14ac:dyDescent="0.25">
      <c r="A1875" t="s">
        <v>5136</v>
      </c>
      <c r="B1875" t="s">
        <v>5137</v>
      </c>
      <c r="C1875" t="s">
        <v>29</v>
      </c>
      <c r="D1875">
        <v>0.13</v>
      </c>
      <c r="E1875" t="s">
        <v>17</v>
      </c>
      <c r="F1875" t="s">
        <v>8470</v>
      </c>
      <c r="G1875" t="s">
        <v>8310</v>
      </c>
      <c r="H1875" t="str">
        <f>VLOOKUP(Table_Query_from_Meridian_v32[[#This Row],[COUNTRY_CODE_OF_ORIGIN]],Sheet2!A:C,3,FALSE)</f>
        <v>Taiwan (Former Formosa)</v>
      </c>
    </row>
    <row r="1876" spans="1:8" x14ac:dyDescent="0.25">
      <c r="A1876" t="s">
        <v>5138</v>
      </c>
      <c r="B1876" t="s">
        <v>5139</v>
      </c>
      <c r="C1876" t="s">
        <v>29</v>
      </c>
      <c r="D1876">
        <v>0.16</v>
      </c>
      <c r="E1876" t="s">
        <v>17</v>
      </c>
      <c r="F1876" t="s">
        <v>8470</v>
      </c>
      <c r="G1876" t="s">
        <v>8310</v>
      </c>
      <c r="H1876" t="str">
        <f>VLOOKUP(Table_Query_from_Meridian_v32[[#This Row],[COUNTRY_CODE_OF_ORIGIN]],Sheet2!A:C,3,FALSE)</f>
        <v>Taiwan (Former Formosa)</v>
      </c>
    </row>
    <row r="1877" spans="1:8" x14ac:dyDescent="0.25">
      <c r="A1877" t="s">
        <v>5140</v>
      </c>
      <c r="B1877" t="s">
        <v>5141</v>
      </c>
      <c r="C1877" t="s">
        <v>5142</v>
      </c>
      <c r="D1877">
        <v>0.28000000000000003</v>
      </c>
      <c r="E1877" t="s">
        <v>17</v>
      </c>
      <c r="F1877" t="s">
        <v>8470</v>
      </c>
      <c r="G1877" t="s">
        <v>8310</v>
      </c>
      <c r="H1877" t="str">
        <f>VLOOKUP(Table_Query_from_Meridian_v32[[#This Row],[COUNTRY_CODE_OF_ORIGIN]],Sheet2!A:C,3,FALSE)</f>
        <v>Taiwan (Former Formosa)</v>
      </c>
    </row>
    <row r="1878" spans="1:8" x14ac:dyDescent="0.25">
      <c r="A1878" t="s">
        <v>5143</v>
      </c>
      <c r="B1878" t="s">
        <v>5144</v>
      </c>
      <c r="C1878" t="s">
        <v>5145</v>
      </c>
      <c r="D1878">
        <v>0.59</v>
      </c>
      <c r="E1878" t="s">
        <v>17</v>
      </c>
      <c r="F1878" t="s">
        <v>8470</v>
      </c>
      <c r="G1878" t="s">
        <v>8310</v>
      </c>
      <c r="H1878" t="str">
        <f>VLOOKUP(Table_Query_from_Meridian_v32[[#This Row],[COUNTRY_CODE_OF_ORIGIN]],Sheet2!A:C,3,FALSE)</f>
        <v>Taiwan (Former Formosa)</v>
      </c>
    </row>
    <row r="1879" spans="1:8" x14ac:dyDescent="0.25">
      <c r="A1879" t="s">
        <v>5146</v>
      </c>
      <c r="B1879" t="s">
        <v>5147</v>
      </c>
      <c r="C1879" t="s">
        <v>5</v>
      </c>
      <c r="D1879">
        <v>1</v>
      </c>
      <c r="E1879" t="s">
        <v>17</v>
      </c>
      <c r="F1879" t="s">
        <v>8470</v>
      </c>
      <c r="G1879" t="s">
        <v>8310</v>
      </c>
      <c r="H1879" t="str">
        <f>VLOOKUP(Table_Query_from_Meridian_v32[[#This Row],[COUNTRY_CODE_OF_ORIGIN]],Sheet2!A:C,3,FALSE)</f>
        <v>Taiwan (Former Formosa)</v>
      </c>
    </row>
    <row r="1880" spans="1:8" x14ac:dyDescent="0.25">
      <c r="A1880" t="s">
        <v>5148</v>
      </c>
      <c r="B1880" t="s">
        <v>5149</v>
      </c>
      <c r="C1880" t="s">
        <v>5</v>
      </c>
      <c r="D1880">
        <v>0</v>
      </c>
      <c r="E1880" t="s">
        <v>13</v>
      </c>
      <c r="F1880" t="s">
        <v>8470</v>
      </c>
      <c r="G1880" t="s">
        <v>8310</v>
      </c>
      <c r="H1880" t="str">
        <f>VLOOKUP(Table_Query_from_Meridian_v32[[#This Row],[COUNTRY_CODE_OF_ORIGIN]],Sheet2!A:C,3,FALSE)</f>
        <v xml:space="preserve">China </v>
      </c>
    </row>
    <row r="1881" spans="1:8" x14ac:dyDescent="0.25">
      <c r="A1881" t="s">
        <v>5150</v>
      </c>
      <c r="B1881" t="s">
        <v>5151</v>
      </c>
      <c r="C1881" t="s">
        <v>5</v>
      </c>
      <c r="D1881">
        <v>0</v>
      </c>
      <c r="E1881" t="s">
        <v>13</v>
      </c>
      <c r="F1881" t="s">
        <v>8470</v>
      </c>
      <c r="G1881" t="s">
        <v>8310</v>
      </c>
      <c r="H1881" t="str">
        <f>VLOOKUP(Table_Query_from_Meridian_v32[[#This Row],[COUNTRY_CODE_OF_ORIGIN]],Sheet2!A:C,3,FALSE)</f>
        <v xml:space="preserve">China </v>
      </c>
    </row>
    <row r="1882" spans="1:8" x14ac:dyDescent="0.25">
      <c r="A1882" t="s">
        <v>5152</v>
      </c>
      <c r="B1882" t="s">
        <v>5153</v>
      </c>
      <c r="C1882" t="s">
        <v>5</v>
      </c>
      <c r="D1882">
        <v>0</v>
      </c>
      <c r="E1882" t="s">
        <v>13</v>
      </c>
      <c r="F1882" t="s">
        <v>8470</v>
      </c>
      <c r="G1882" t="s">
        <v>8310</v>
      </c>
      <c r="H1882" t="str">
        <f>VLOOKUP(Table_Query_from_Meridian_v32[[#This Row],[COUNTRY_CODE_OF_ORIGIN]],Sheet2!A:C,3,FALSE)</f>
        <v xml:space="preserve">China </v>
      </c>
    </row>
    <row r="1883" spans="1:8" x14ac:dyDescent="0.25">
      <c r="A1883" t="s">
        <v>5154</v>
      </c>
      <c r="B1883" t="s">
        <v>5155</v>
      </c>
      <c r="C1883" t="s">
        <v>5</v>
      </c>
      <c r="D1883">
        <v>0</v>
      </c>
      <c r="E1883" t="s">
        <v>13</v>
      </c>
      <c r="F1883" t="s">
        <v>8470</v>
      </c>
      <c r="G1883" t="s">
        <v>8310</v>
      </c>
      <c r="H1883" t="str">
        <f>VLOOKUP(Table_Query_from_Meridian_v32[[#This Row],[COUNTRY_CODE_OF_ORIGIN]],Sheet2!A:C,3,FALSE)</f>
        <v xml:space="preserve">China </v>
      </c>
    </row>
    <row r="1884" spans="1:8" x14ac:dyDescent="0.25">
      <c r="A1884" t="s">
        <v>5156</v>
      </c>
      <c r="B1884" t="s">
        <v>5157</v>
      </c>
      <c r="C1884" t="s">
        <v>29</v>
      </c>
      <c r="D1884">
        <v>1.1100000000000001</v>
      </c>
      <c r="E1884" t="s">
        <v>6</v>
      </c>
      <c r="F1884" t="s">
        <v>8470</v>
      </c>
      <c r="G1884" t="s">
        <v>8310</v>
      </c>
      <c r="H1884" t="str">
        <f>VLOOKUP(Table_Query_from_Meridian_v32[[#This Row],[COUNTRY_CODE_OF_ORIGIN]],Sheet2!A:C,3,FALSE)</f>
        <v xml:space="preserve">Great Britain (United Kingdom) </v>
      </c>
    </row>
    <row r="1885" spans="1:8" x14ac:dyDescent="0.25">
      <c r="A1885" t="s">
        <v>5158</v>
      </c>
      <c r="B1885" t="s">
        <v>5159</v>
      </c>
      <c r="C1885" t="s">
        <v>5160</v>
      </c>
      <c r="D1885">
        <v>0.39</v>
      </c>
      <c r="E1885" t="s">
        <v>13</v>
      </c>
      <c r="F1885" t="s">
        <v>8470</v>
      </c>
      <c r="G1885" t="s">
        <v>8310</v>
      </c>
      <c r="H1885" t="str">
        <f>VLOOKUP(Table_Query_from_Meridian_v32[[#This Row],[COUNTRY_CODE_OF_ORIGIN]],Sheet2!A:C,3,FALSE)</f>
        <v xml:space="preserve">China </v>
      </c>
    </row>
    <row r="1886" spans="1:8" x14ac:dyDescent="0.25">
      <c r="A1886" t="s">
        <v>5161</v>
      </c>
      <c r="B1886" t="s">
        <v>5162</v>
      </c>
      <c r="C1886" t="s">
        <v>5163</v>
      </c>
      <c r="D1886">
        <v>0.32</v>
      </c>
      <c r="E1886" t="s">
        <v>13</v>
      </c>
      <c r="F1886" t="s">
        <v>8470</v>
      </c>
      <c r="G1886" t="s">
        <v>8310</v>
      </c>
      <c r="H1886" t="str">
        <f>VLOOKUP(Table_Query_from_Meridian_v32[[#This Row],[COUNTRY_CODE_OF_ORIGIN]],Sheet2!A:C,3,FALSE)</f>
        <v xml:space="preserve">China </v>
      </c>
    </row>
    <row r="1887" spans="1:8" x14ac:dyDescent="0.25">
      <c r="A1887" t="s">
        <v>5164</v>
      </c>
      <c r="B1887" t="s">
        <v>5165</v>
      </c>
      <c r="C1887" t="s">
        <v>5166</v>
      </c>
      <c r="D1887">
        <v>1.08</v>
      </c>
      <c r="E1887" t="s">
        <v>17</v>
      </c>
      <c r="F1887" t="s">
        <v>8470</v>
      </c>
      <c r="G1887" t="s">
        <v>8310</v>
      </c>
      <c r="H1887" t="str">
        <f>VLOOKUP(Table_Query_from_Meridian_v32[[#This Row],[COUNTRY_CODE_OF_ORIGIN]],Sheet2!A:C,3,FALSE)</f>
        <v>Taiwan (Former Formosa)</v>
      </c>
    </row>
    <row r="1888" spans="1:8" x14ac:dyDescent="0.25">
      <c r="A1888" t="s">
        <v>5167</v>
      </c>
      <c r="B1888" t="s">
        <v>5168</v>
      </c>
      <c r="C1888" t="s">
        <v>5</v>
      </c>
      <c r="D1888">
        <v>0.9</v>
      </c>
      <c r="E1888" t="s">
        <v>13</v>
      </c>
      <c r="F1888" t="s">
        <v>8470</v>
      </c>
      <c r="G1888" t="s">
        <v>8310</v>
      </c>
      <c r="H1888" t="str">
        <f>VLOOKUP(Table_Query_from_Meridian_v32[[#This Row],[COUNTRY_CODE_OF_ORIGIN]],Sheet2!A:C,3,FALSE)</f>
        <v xml:space="preserve">China </v>
      </c>
    </row>
    <row r="1889" spans="1:8" x14ac:dyDescent="0.25">
      <c r="A1889" t="s">
        <v>5169</v>
      </c>
      <c r="B1889" t="s">
        <v>5170</v>
      </c>
      <c r="C1889" t="s">
        <v>5171</v>
      </c>
      <c r="D1889">
        <v>0.19</v>
      </c>
      <c r="E1889" t="s">
        <v>17</v>
      </c>
      <c r="F1889" t="s">
        <v>8470</v>
      </c>
      <c r="G1889" t="s">
        <v>8310</v>
      </c>
      <c r="H1889" t="str">
        <f>VLOOKUP(Table_Query_from_Meridian_v32[[#This Row],[COUNTRY_CODE_OF_ORIGIN]],Sheet2!A:C,3,FALSE)</f>
        <v>Taiwan (Former Formosa)</v>
      </c>
    </row>
    <row r="1890" spans="1:8" x14ac:dyDescent="0.25">
      <c r="A1890" t="s">
        <v>5172</v>
      </c>
      <c r="B1890" t="s">
        <v>5173</v>
      </c>
      <c r="C1890" t="s">
        <v>5174</v>
      </c>
      <c r="D1890">
        <v>0.06</v>
      </c>
      <c r="E1890" t="s">
        <v>17</v>
      </c>
      <c r="F1890" t="s">
        <v>8470</v>
      </c>
      <c r="G1890" t="s">
        <v>8310</v>
      </c>
      <c r="H1890" t="str">
        <f>VLOOKUP(Table_Query_from_Meridian_v32[[#This Row],[COUNTRY_CODE_OF_ORIGIN]],Sheet2!A:C,3,FALSE)</f>
        <v>Taiwan (Former Formosa)</v>
      </c>
    </row>
    <row r="1891" spans="1:8" x14ac:dyDescent="0.25">
      <c r="A1891" t="s">
        <v>5175</v>
      </c>
      <c r="B1891" t="s">
        <v>5176</v>
      </c>
      <c r="C1891" t="s">
        <v>5177</v>
      </c>
      <c r="D1891">
        <v>0.38</v>
      </c>
      <c r="E1891" t="s">
        <v>17</v>
      </c>
      <c r="F1891" t="s">
        <v>8470</v>
      </c>
      <c r="G1891" t="s">
        <v>8310</v>
      </c>
      <c r="H1891" t="str">
        <f>VLOOKUP(Table_Query_from_Meridian_v32[[#This Row],[COUNTRY_CODE_OF_ORIGIN]],Sheet2!A:C,3,FALSE)</f>
        <v>Taiwan (Former Formosa)</v>
      </c>
    </row>
    <row r="1892" spans="1:8" x14ac:dyDescent="0.25">
      <c r="A1892" t="s">
        <v>5178</v>
      </c>
      <c r="B1892" t="s">
        <v>5179</v>
      </c>
      <c r="C1892" t="s">
        <v>5</v>
      </c>
      <c r="D1892">
        <v>0</v>
      </c>
      <c r="E1892" t="s">
        <v>17</v>
      </c>
      <c r="F1892" t="s">
        <v>8470</v>
      </c>
      <c r="G1892" t="s">
        <v>8310</v>
      </c>
      <c r="H1892" t="str">
        <f>VLOOKUP(Table_Query_from_Meridian_v32[[#This Row],[COUNTRY_CODE_OF_ORIGIN]],Sheet2!A:C,3,FALSE)</f>
        <v>Taiwan (Former Formosa)</v>
      </c>
    </row>
    <row r="1893" spans="1:8" x14ac:dyDescent="0.25">
      <c r="A1893" t="s">
        <v>5180</v>
      </c>
      <c r="B1893" t="s">
        <v>5181</v>
      </c>
      <c r="C1893" t="s">
        <v>5182</v>
      </c>
      <c r="D1893">
        <v>0.69</v>
      </c>
      <c r="E1893" t="s">
        <v>17</v>
      </c>
      <c r="F1893" t="s">
        <v>8470</v>
      </c>
      <c r="G1893" t="s">
        <v>8310</v>
      </c>
      <c r="H1893" t="str">
        <f>VLOOKUP(Table_Query_from_Meridian_v32[[#This Row],[COUNTRY_CODE_OF_ORIGIN]],Sheet2!A:C,3,FALSE)</f>
        <v>Taiwan (Former Formosa)</v>
      </c>
    </row>
    <row r="1894" spans="1:8" x14ac:dyDescent="0.25">
      <c r="A1894" t="s">
        <v>5183</v>
      </c>
      <c r="B1894" t="s">
        <v>5184</v>
      </c>
      <c r="C1894" t="s">
        <v>5185</v>
      </c>
      <c r="D1894">
        <v>0.21</v>
      </c>
      <c r="E1894" t="s">
        <v>17</v>
      </c>
      <c r="F1894" t="s">
        <v>8470</v>
      </c>
      <c r="G1894" t="s">
        <v>8310</v>
      </c>
      <c r="H1894" t="str">
        <f>VLOOKUP(Table_Query_from_Meridian_v32[[#This Row],[COUNTRY_CODE_OF_ORIGIN]],Sheet2!A:C,3,FALSE)</f>
        <v>Taiwan (Former Formosa)</v>
      </c>
    </row>
    <row r="1895" spans="1:8" x14ac:dyDescent="0.25">
      <c r="A1895" t="s">
        <v>5186</v>
      </c>
      <c r="B1895" t="s">
        <v>5187</v>
      </c>
      <c r="C1895" t="s">
        <v>5188</v>
      </c>
      <c r="D1895">
        <v>0.16</v>
      </c>
      <c r="E1895" t="s">
        <v>17</v>
      </c>
      <c r="F1895" t="s">
        <v>8470</v>
      </c>
      <c r="G1895" t="s">
        <v>8310</v>
      </c>
      <c r="H1895" t="str">
        <f>VLOOKUP(Table_Query_from_Meridian_v32[[#This Row],[COUNTRY_CODE_OF_ORIGIN]],Sheet2!A:C,3,FALSE)</f>
        <v>Taiwan (Former Formosa)</v>
      </c>
    </row>
    <row r="1896" spans="1:8" x14ac:dyDescent="0.25">
      <c r="A1896" t="s">
        <v>5189</v>
      </c>
      <c r="B1896" t="s">
        <v>5190</v>
      </c>
      <c r="C1896" t="s">
        <v>5191</v>
      </c>
      <c r="D1896">
        <v>0.25</v>
      </c>
      <c r="E1896" t="s">
        <v>17</v>
      </c>
      <c r="F1896" t="s">
        <v>8470</v>
      </c>
      <c r="G1896" t="s">
        <v>8310</v>
      </c>
      <c r="H1896" t="str">
        <f>VLOOKUP(Table_Query_from_Meridian_v32[[#This Row],[COUNTRY_CODE_OF_ORIGIN]],Sheet2!A:C,3,FALSE)</f>
        <v>Taiwan (Former Formosa)</v>
      </c>
    </row>
    <row r="1897" spans="1:8" x14ac:dyDescent="0.25">
      <c r="A1897" t="s">
        <v>5192</v>
      </c>
      <c r="B1897" t="s">
        <v>5193</v>
      </c>
      <c r="C1897" t="s">
        <v>29</v>
      </c>
      <c r="D1897">
        <v>0.08</v>
      </c>
      <c r="E1897" t="s">
        <v>6</v>
      </c>
      <c r="F1897" t="s">
        <v>8470</v>
      </c>
      <c r="G1897" t="s">
        <v>8310</v>
      </c>
      <c r="H1897" t="str">
        <f>VLOOKUP(Table_Query_from_Meridian_v32[[#This Row],[COUNTRY_CODE_OF_ORIGIN]],Sheet2!A:C,3,FALSE)</f>
        <v xml:space="preserve">Great Britain (United Kingdom) </v>
      </c>
    </row>
    <row r="1898" spans="1:8" x14ac:dyDescent="0.25">
      <c r="A1898" t="s">
        <v>5194</v>
      </c>
      <c r="B1898" t="s">
        <v>5195</v>
      </c>
      <c r="C1898" t="s">
        <v>29</v>
      </c>
      <c r="D1898">
        <v>7.0000000000000007E-2</v>
      </c>
      <c r="E1898" t="s">
        <v>6</v>
      </c>
      <c r="F1898" t="s">
        <v>8470</v>
      </c>
      <c r="G1898" t="s">
        <v>8310</v>
      </c>
      <c r="H1898" t="str">
        <f>VLOOKUP(Table_Query_from_Meridian_v32[[#This Row],[COUNTRY_CODE_OF_ORIGIN]],Sheet2!A:C,3,FALSE)</f>
        <v xml:space="preserve">Great Britain (United Kingdom) </v>
      </c>
    </row>
    <row r="1899" spans="1:8" x14ac:dyDescent="0.25">
      <c r="A1899" t="s">
        <v>5196</v>
      </c>
      <c r="B1899" t="s">
        <v>5197</v>
      </c>
      <c r="C1899" t="s">
        <v>29</v>
      </c>
      <c r="D1899">
        <v>7.0000000000000007E-2</v>
      </c>
      <c r="E1899" t="s">
        <v>6</v>
      </c>
      <c r="F1899" t="s">
        <v>8470</v>
      </c>
      <c r="G1899" t="s">
        <v>8310</v>
      </c>
      <c r="H1899" t="str">
        <f>VLOOKUP(Table_Query_from_Meridian_v32[[#This Row],[COUNTRY_CODE_OF_ORIGIN]],Sheet2!A:C,3,FALSE)</f>
        <v xml:space="preserve">Great Britain (United Kingdom) </v>
      </c>
    </row>
    <row r="1900" spans="1:8" x14ac:dyDescent="0.25">
      <c r="A1900" t="s">
        <v>5198</v>
      </c>
      <c r="B1900" t="s">
        <v>5199</v>
      </c>
      <c r="C1900" t="s">
        <v>29</v>
      </c>
      <c r="D1900">
        <v>0.02</v>
      </c>
      <c r="E1900" t="s">
        <v>6</v>
      </c>
      <c r="F1900" t="s">
        <v>8470</v>
      </c>
      <c r="G1900" t="s">
        <v>8310</v>
      </c>
      <c r="H1900" t="str">
        <f>VLOOKUP(Table_Query_from_Meridian_v32[[#This Row],[COUNTRY_CODE_OF_ORIGIN]],Sheet2!A:C,3,FALSE)</f>
        <v xml:space="preserve">Great Britain (United Kingdom) </v>
      </c>
    </row>
    <row r="1901" spans="1:8" x14ac:dyDescent="0.25">
      <c r="A1901" t="s">
        <v>5200</v>
      </c>
      <c r="B1901" t="s">
        <v>5201</v>
      </c>
      <c r="C1901" t="s">
        <v>5</v>
      </c>
      <c r="D1901">
        <v>0</v>
      </c>
      <c r="E1901" t="s">
        <v>6</v>
      </c>
      <c r="F1901" t="s">
        <v>8470</v>
      </c>
      <c r="G1901" t="s">
        <v>8310</v>
      </c>
      <c r="H1901" t="str">
        <f>VLOOKUP(Table_Query_from_Meridian_v32[[#This Row],[COUNTRY_CODE_OF_ORIGIN]],Sheet2!A:C,3,FALSE)</f>
        <v xml:space="preserve">Great Britain (United Kingdom) </v>
      </c>
    </row>
    <row r="1902" spans="1:8" x14ac:dyDescent="0.25">
      <c r="A1902" t="s">
        <v>5202</v>
      </c>
      <c r="B1902" t="s">
        <v>5203</v>
      </c>
      <c r="C1902" t="s">
        <v>5204</v>
      </c>
      <c r="D1902">
        <v>0.13</v>
      </c>
      <c r="E1902" t="s">
        <v>17</v>
      </c>
      <c r="F1902" t="s">
        <v>8470</v>
      </c>
      <c r="G1902" t="s">
        <v>8310</v>
      </c>
      <c r="H1902" t="str">
        <f>VLOOKUP(Table_Query_from_Meridian_v32[[#This Row],[COUNTRY_CODE_OF_ORIGIN]],Sheet2!A:C,3,FALSE)</f>
        <v>Taiwan (Former Formosa)</v>
      </c>
    </row>
    <row r="1903" spans="1:8" x14ac:dyDescent="0.25">
      <c r="A1903" t="s">
        <v>5205</v>
      </c>
      <c r="B1903" t="s">
        <v>5206</v>
      </c>
      <c r="C1903" t="s">
        <v>5</v>
      </c>
      <c r="D1903">
        <v>0</v>
      </c>
      <c r="E1903" t="s">
        <v>17</v>
      </c>
      <c r="F1903" t="s">
        <v>8470</v>
      </c>
      <c r="G1903" t="s">
        <v>8310</v>
      </c>
      <c r="H1903" t="str">
        <f>VLOOKUP(Table_Query_from_Meridian_v32[[#This Row],[COUNTRY_CODE_OF_ORIGIN]],Sheet2!A:C,3,FALSE)</f>
        <v>Taiwan (Former Formosa)</v>
      </c>
    </row>
    <row r="1904" spans="1:8" x14ac:dyDescent="0.25">
      <c r="A1904" t="s">
        <v>5207</v>
      </c>
      <c r="B1904" t="s">
        <v>5208</v>
      </c>
      <c r="C1904" t="s">
        <v>5</v>
      </c>
      <c r="D1904">
        <v>0</v>
      </c>
      <c r="E1904" t="s">
        <v>6</v>
      </c>
      <c r="F1904" t="s">
        <v>8470</v>
      </c>
      <c r="G1904" t="s">
        <v>8310</v>
      </c>
      <c r="H1904" t="str">
        <f>VLOOKUP(Table_Query_from_Meridian_v32[[#This Row],[COUNTRY_CODE_OF_ORIGIN]],Sheet2!A:C,3,FALSE)</f>
        <v xml:space="preserve">Great Britain (United Kingdom) </v>
      </c>
    </row>
    <row r="1905" spans="1:8" x14ac:dyDescent="0.25">
      <c r="A1905" t="s">
        <v>5209</v>
      </c>
      <c r="B1905" t="s">
        <v>5210</v>
      </c>
      <c r="C1905" t="s">
        <v>5</v>
      </c>
      <c r="D1905">
        <v>0</v>
      </c>
      <c r="E1905" t="s">
        <v>17</v>
      </c>
      <c r="F1905" t="s">
        <v>8470</v>
      </c>
      <c r="G1905" t="s">
        <v>8310</v>
      </c>
      <c r="H1905" t="str">
        <f>VLOOKUP(Table_Query_from_Meridian_v32[[#This Row],[COUNTRY_CODE_OF_ORIGIN]],Sheet2!A:C,3,FALSE)</f>
        <v>Taiwan (Former Formosa)</v>
      </c>
    </row>
    <row r="1906" spans="1:8" x14ac:dyDescent="0.25">
      <c r="A1906" t="s">
        <v>5211</v>
      </c>
      <c r="B1906" t="s">
        <v>5212</v>
      </c>
      <c r="C1906" t="s">
        <v>5</v>
      </c>
      <c r="D1906">
        <v>0</v>
      </c>
      <c r="E1906" t="s">
        <v>17</v>
      </c>
      <c r="F1906" t="s">
        <v>8470</v>
      </c>
      <c r="G1906" t="s">
        <v>8310</v>
      </c>
      <c r="H1906" t="str">
        <f>VLOOKUP(Table_Query_from_Meridian_v32[[#This Row],[COUNTRY_CODE_OF_ORIGIN]],Sheet2!A:C,3,FALSE)</f>
        <v>Taiwan (Former Formosa)</v>
      </c>
    </row>
    <row r="1907" spans="1:8" x14ac:dyDescent="0.25">
      <c r="A1907" t="s">
        <v>5213</v>
      </c>
      <c r="B1907" t="s">
        <v>5214</v>
      </c>
      <c r="C1907" t="s">
        <v>5</v>
      </c>
      <c r="D1907">
        <v>0</v>
      </c>
      <c r="E1907" t="s">
        <v>17</v>
      </c>
      <c r="F1907" t="s">
        <v>8470</v>
      </c>
      <c r="G1907" t="s">
        <v>8310</v>
      </c>
      <c r="H1907" t="str">
        <f>VLOOKUP(Table_Query_from_Meridian_v32[[#This Row],[COUNTRY_CODE_OF_ORIGIN]],Sheet2!A:C,3,FALSE)</f>
        <v>Taiwan (Former Formosa)</v>
      </c>
    </row>
    <row r="1908" spans="1:8" x14ac:dyDescent="0.25">
      <c r="A1908" t="s">
        <v>5215</v>
      </c>
      <c r="B1908" t="s">
        <v>5216</v>
      </c>
      <c r="C1908" t="s">
        <v>5217</v>
      </c>
      <c r="D1908">
        <v>0.69</v>
      </c>
      <c r="E1908" t="s">
        <v>17</v>
      </c>
      <c r="F1908" t="s">
        <v>8470</v>
      </c>
      <c r="G1908" t="s">
        <v>8310</v>
      </c>
      <c r="H1908" t="str">
        <f>VLOOKUP(Table_Query_from_Meridian_v32[[#This Row],[COUNTRY_CODE_OF_ORIGIN]],Sheet2!A:C,3,FALSE)</f>
        <v>Taiwan (Former Formosa)</v>
      </c>
    </row>
    <row r="1909" spans="1:8" x14ac:dyDescent="0.25">
      <c r="A1909" t="s">
        <v>5218</v>
      </c>
      <c r="B1909" t="s">
        <v>5219</v>
      </c>
      <c r="C1909" t="s">
        <v>5</v>
      </c>
      <c r="D1909">
        <v>0</v>
      </c>
      <c r="E1909" t="s">
        <v>17</v>
      </c>
      <c r="F1909" t="s">
        <v>8470</v>
      </c>
      <c r="G1909" t="s">
        <v>8310</v>
      </c>
      <c r="H1909" t="str">
        <f>VLOOKUP(Table_Query_from_Meridian_v32[[#This Row],[COUNTRY_CODE_OF_ORIGIN]],Sheet2!A:C,3,FALSE)</f>
        <v>Taiwan (Former Formosa)</v>
      </c>
    </row>
    <row r="1910" spans="1:8" x14ac:dyDescent="0.25">
      <c r="A1910" t="s">
        <v>5220</v>
      </c>
      <c r="B1910" t="s">
        <v>5221</v>
      </c>
      <c r="C1910" t="s">
        <v>5</v>
      </c>
      <c r="D1910">
        <v>0</v>
      </c>
      <c r="E1910" t="s">
        <v>17</v>
      </c>
      <c r="F1910" t="s">
        <v>8470</v>
      </c>
      <c r="G1910" t="s">
        <v>8310</v>
      </c>
      <c r="H1910" t="str">
        <f>VLOOKUP(Table_Query_from_Meridian_v32[[#This Row],[COUNTRY_CODE_OF_ORIGIN]],Sheet2!A:C,3,FALSE)</f>
        <v>Taiwan (Former Formosa)</v>
      </c>
    </row>
    <row r="1911" spans="1:8" x14ac:dyDescent="0.25">
      <c r="A1911" t="s">
        <v>5222</v>
      </c>
      <c r="B1911" t="s">
        <v>5223</v>
      </c>
      <c r="C1911" t="s">
        <v>5</v>
      </c>
      <c r="D1911">
        <v>0</v>
      </c>
      <c r="E1911" t="s">
        <v>17</v>
      </c>
      <c r="F1911" t="s">
        <v>8470</v>
      </c>
      <c r="G1911" t="s">
        <v>8310</v>
      </c>
      <c r="H1911" t="str">
        <f>VLOOKUP(Table_Query_from_Meridian_v32[[#This Row],[COUNTRY_CODE_OF_ORIGIN]],Sheet2!A:C,3,FALSE)</f>
        <v>Taiwan (Former Formosa)</v>
      </c>
    </row>
    <row r="1912" spans="1:8" x14ac:dyDescent="0.25">
      <c r="A1912" t="s">
        <v>5224</v>
      </c>
      <c r="B1912" t="s">
        <v>5225</v>
      </c>
      <c r="C1912" t="s">
        <v>5226</v>
      </c>
      <c r="D1912">
        <v>0.27</v>
      </c>
      <c r="E1912" t="s">
        <v>17</v>
      </c>
      <c r="F1912" t="s">
        <v>8470</v>
      </c>
      <c r="G1912" t="s">
        <v>8310</v>
      </c>
      <c r="H1912" t="str">
        <f>VLOOKUP(Table_Query_from_Meridian_v32[[#This Row],[COUNTRY_CODE_OF_ORIGIN]],Sheet2!A:C,3,FALSE)</f>
        <v>Taiwan (Former Formosa)</v>
      </c>
    </row>
    <row r="1913" spans="1:8" x14ac:dyDescent="0.25">
      <c r="A1913" t="s">
        <v>5227</v>
      </c>
      <c r="B1913" t="s">
        <v>5228</v>
      </c>
      <c r="C1913" t="s">
        <v>5</v>
      </c>
      <c r="D1913">
        <v>3.3</v>
      </c>
      <c r="E1913" t="s">
        <v>6</v>
      </c>
      <c r="F1913" t="s">
        <v>8470</v>
      </c>
      <c r="G1913" t="s">
        <v>8310</v>
      </c>
      <c r="H1913" t="str">
        <f>VLOOKUP(Table_Query_from_Meridian_v32[[#This Row],[COUNTRY_CODE_OF_ORIGIN]],Sheet2!A:C,3,FALSE)</f>
        <v xml:space="preserve">Great Britain (United Kingdom) </v>
      </c>
    </row>
    <row r="1914" spans="1:8" x14ac:dyDescent="0.25">
      <c r="A1914" t="s">
        <v>5229</v>
      </c>
      <c r="B1914" t="s">
        <v>5230</v>
      </c>
      <c r="C1914" t="s">
        <v>29</v>
      </c>
      <c r="D1914">
        <v>0.86</v>
      </c>
      <c r="E1914" t="s">
        <v>6</v>
      </c>
      <c r="F1914" t="s">
        <v>8470</v>
      </c>
      <c r="G1914" t="s">
        <v>8310</v>
      </c>
      <c r="H1914" t="str">
        <f>VLOOKUP(Table_Query_from_Meridian_v32[[#This Row],[COUNTRY_CODE_OF_ORIGIN]],Sheet2!A:C,3,FALSE)</f>
        <v xml:space="preserve">Great Britain (United Kingdom) </v>
      </c>
    </row>
    <row r="1915" spans="1:8" x14ac:dyDescent="0.25">
      <c r="A1915" t="s">
        <v>5231</v>
      </c>
      <c r="B1915" t="s">
        <v>5232</v>
      </c>
      <c r="C1915" t="s">
        <v>29</v>
      </c>
      <c r="D1915">
        <v>3.3</v>
      </c>
      <c r="E1915" t="s">
        <v>6</v>
      </c>
      <c r="F1915" t="s">
        <v>8470</v>
      </c>
      <c r="G1915" t="s">
        <v>8310</v>
      </c>
      <c r="H1915" t="str">
        <f>VLOOKUP(Table_Query_from_Meridian_v32[[#This Row],[COUNTRY_CODE_OF_ORIGIN]],Sheet2!A:C,3,FALSE)</f>
        <v xml:space="preserve">Great Britain (United Kingdom) </v>
      </c>
    </row>
    <row r="1916" spans="1:8" x14ac:dyDescent="0.25">
      <c r="A1916" t="s">
        <v>5233</v>
      </c>
      <c r="B1916" t="s">
        <v>5234</v>
      </c>
      <c r="C1916" t="s">
        <v>5</v>
      </c>
      <c r="D1916">
        <v>0</v>
      </c>
      <c r="E1916" t="s">
        <v>6</v>
      </c>
      <c r="F1916" t="s">
        <v>8470</v>
      </c>
      <c r="G1916" t="s">
        <v>8310</v>
      </c>
      <c r="H1916" t="str">
        <f>VLOOKUP(Table_Query_from_Meridian_v32[[#This Row],[COUNTRY_CODE_OF_ORIGIN]],Sheet2!A:C,3,FALSE)</f>
        <v xml:space="preserve">Great Britain (United Kingdom) </v>
      </c>
    </row>
    <row r="1917" spans="1:8" x14ac:dyDescent="0.25">
      <c r="A1917" t="s">
        <v>5235</v>
      </c>
      <c r="B1917" t="s">
        <v>5236</v>
      </c>
      <c r="C1917" t="s">
        <v>29</v>
      </c>
      <c r="D1917">
        <v>8.4</v>
      </c>
      <c r="E1917" t="s">
        <v>6</v>
      </c>
      <c r="F1917" t="s">
        <v>8470</v>
      </c>
      <c r="G1917" t="s">
        <v>8310</v>
      </c>
      <c r="H1917" t="str">
        <f>VLOOKUP(Table_Query_from_Meridian_v32[[#This Row],[COUNTRY_CODE_OF_ORIGIN]],Sheet2!A:C,3,FALSE)</f>
        <v xml:space="preserve">Great Britain (United Kingdom) </v>
      </c>
    </row>
    <row r="1918" spans="1:8" x14ac:dyDescent="0.25">
      <c r="A1918" t="s">
        <v>5237</v>
      </c>
      <c r="B1918" t="s">
        <v>5238</v>
      </c>
      <c r="C1918" t="s">
        <v>5</v>
      </c>
      <c r="D1918">
        <v>0.06</v>
      </c>
      <c r="E1918" t="s">
        <v>6</v>
      </c>
      <c r="F1918" t="s">
        <v>8470</v>
      </c>
      <c r="G1918" t="s">
        <v>8310</v>
      </c>
      <c r="H1918" t="str">
        <f>VLOOKUP(Table_Query_from_Meridian_v32[[#This Row],[COUNTRY_CODE_OF_ORIGIN]],Sheet2!A:C,3,FALSE)</f>
        <v xml:space="preserve">Great Britain (United Kingdom) </v>
      </c>
    </row>
    <row r="1919" spans="1:8" x14ac:dyDescent="0.25">
      <c r="A1919" t="s">
        <v>5239</v>
      </c>
      <c r="B1919" t="s">
        <v>5240</v>
      </c>
      <c r="C1919" t="s">
        <v>29</v>
      </c>
      <c r="D1919">
        <v>0.17</v>
      </c>
      <c r="E1919" t="s">
        <v>6</v>
      </c>
      <c r="F1919" t="s">
        <v>8470</v>
      </c>
      <c r="G1919" t="s">
        <v>8310</v>
      </c>
      <c r="H1919" t="str">
        <f>VLOOKUP(Table_Query_from_Meridian_v32[[#This Row],[COUNTRY_CODE_OF_ORIGIN]],Sheet2!A:C,3,FALSE)</f>
        <v xml:space="preserve">Great Britain (United Kingdom) </v>
      </c>
    </row>
    <row r="1920" spans="1:8" x14ac:dyDescent="0.25">
      <c r="A1920" t="s">
        <v>5241</v>
      </c>
      <c r="B1920" t="s">
        <v>5242</v>
      </c>
      <c r="C1920" t="s">
        <v>29</v>
      </c>
      <c r="D1920">
        <v>0.23</v>
      </c>
      <c r="E1920" t="s">
        <v>6</v>
      </c>
      <c r="F1920" t="s">
        <v>8470</v>
      </c>
      <c r="G1920" t="s">
        <v>8310</v>
      </c>
      <c r="H1920" t="str">
        <f>VLOOKUP(Table_Query_from_Meridian_v32[[#This Row],[COUNTRY_CODE_OF_ORIGIN]],Sheet2!A:C,3,FALSE)</f>
        <v xml:space="preserve">Great Britain (United Kingdom) </v>
      </c>
    </row>
    <row r="1921" spans="1:8" x14ac:dyDescent="0.25">
      <c r="A1921" t="s">
        <v>5243</v>
      </c>
      <c r="B1921" t="s">
        <v>5244</v>
      </c>
      <c r="C1921" t="s">
        <v>29</v>
      </c>
      <c r="D1921">
        <v>0.09</v>
      </c>
      <c r="E1921" t="s">
        <v>6</v>
      </c>
      <c r="F1921" t="s">
        <v>8470</v>
      </c>
      <c r="G1921" t="s">
        <v>8310</v>
      </c>
      <c r="H1921" t="str">
        <f>VLOOKUP(Table_Query_from_Meridian_v32[[#This Row],[COUNTRY_CODE_OF_ORIGIN]],Sheet2!A:C,3,FALSE)</f>
        <v xml:space="preserve">Great Britain (United Kingdom) </v>
      </c>
    </row>
    <row r="1922" spans="1:8" x14ac:dyDescent="0.25">
      <c r="A1922" t="s">
        <v>5245</v>
      </c>
      <c r="B1922" t="s">
        <v>5246</v>
      </c>
      <c r="C1922" t="s">
        <v>29</v>
      </c>
      <c r="D1922">
        <v>0.13</v>
      </c>
      <c r="E1922" t="s">
        <v>6</v>
      </c>
      <c r="F1922" t="s">
        <v>8470</v>
      </c>
      <c r="G1922" t="s">
        <v>8310</v>
      </c>
      <c r="H1922" t="str">
        <f>VLOOKUP(Table_Query_from_Meridian_v32[[#This Row],[COUNTRY_CODE_OF_ORIGIN]],Sheet2!A:C,3,FALSE)</f>
        <v xml:space="preserve">Great Britain (United Kingdom) </v>
      </c>
    </row>
    <row r="1923" spans="1:8" x14ac:dyDescent="0.25">
      <c r="A1923" t="s">
        <v>5247</v>
      </c>
      <c r="B1923" t="s">
        <v>5248</v>
      </c>
      <c r="C1923" t="s">
        <v>29</v>
      </c>
      <c r="D1923">
        <v>0.01</v>
      </c>
      <c r="E1923" t="s">
        <v>6</v>
      </c>
      <c r="F1923" t="s">
        <v>8470</v>
      </c>
      <c r="G1923" t="s">
        <v>8310</v>
      </c>
      <c r="H1923" t="str">
        <f>VLOOKUP(Table_Query_from_Meridian_v32[[#This Row],[COUNTRY_CODE_OF_ORIGIN]],Sheet2!A:C,3,FALSE)</f>
        <v xml:space="preserve">Great Britain (United Kingdom) </v>
      </c>
    </row>
    <row r="1924" spans="1:8" x14ac:dyDescent="0.25">
      <c r="A1924" t="s">
        <v>5249</v>
      </c>
      <c r="B1924" t="s">
        <v>5250</v>
      </c>
      <c r="C1924" t="s">
        <v>5251</v>
      </c>
      <c r="D1924">
        <v>0.02</v>
      </c>
      <c r="E1924" t="s">
        <v>17</v>
      </c>
      <c r="F1924" t="s">
        <v>8470</v>
      </c>
      <c r="G1924" t="s">
        <v>8310</v>
      </c>
      <c r="H1924" t="str">
        <f>VLOOKUP(Table_Query_from_Meridian_v32[[#This Row],[COUNTRY_CODE_OF_ORIGIN]],Sheet2!A:C,3,FALSE)</f>
        <v>Taiwan (Former Formosa)</v>
      </c>
    </row>
    <row r="1925" spans="1:8" x14ac:dyDescent="0.25">
      <c r="A1925" t="s">
        <v>5252</v>
      </c>
      <c r="B1925" t="s">
        <v>5253</v>
      </c>
      <c r="C1925" t="s">
        <v>5254</v>
      </c>
      <c r="D1925">
        <v>0.03</v>
      </c>
      <c r="E1925" t="s">
        <v>17</v>
      </c>
      <c r="F1925" t="s">
        <v>8470</v>
      </c>
      <c r="G1925" t="s">
        <v>8310</v>
      </c>
      <c r="H1925" t="str">
        <f>VLOOKUP(Table_Query_from_Meridian_v32[[#This Row],[COUNTRY_CODE_OF_ORIGIN]],Sheet2!A:C,3,FALSE)</f>
        <v>Taiwan (Former Formosa)</v>
      </c>
    </row>
    <row r="1926" spans="1:8" x14ac:dyDescent="0.25">
      <c r="A1926" t="s">
        <v>5255</v>
      </c>
      <c r="B1926" t="s">
        <v>5256</v>
      </c>
      <c r="C1926" t="s">
        <v>5257</v>
      </c>
      <c r="D1926">
        <v>0.02</v>
      </c>
      <c r="E1926" t="s">
        <v>17</v>
      </c>
      <c r="F1926" t="s">
        <v>8470</v>
      </c>
      <c r="G1926" t="s">
        <v>8310</v>
      </c>
      <c r="H1926" t="str">
        <f>VLOOKUP(Table_Query_from_Meridian_v32[[#This Row],[COUNTRY_CODE_OF_ORIGIN]],Sheet2!A:C,3,FALSE)</f>
        <v>Taiwan (Former Formosa)</v>
      </c>
    </row>
    <row r="1927" spans="1:8" x14ac:dyDescent="0.25">
      <c r="A1927" t="s">
        <v>5258</v>
      </c>
      <c r="B1927" t="s">
        <v>5259</v>
      </c>
      <c r="C1927" t="s">
        <v>5260</v>
      </c>
      <c r="D1927">
        <v>0.05</v>
      </c>
      <c r="E1927" t="s">
        <v>17</v>
      </c>
      <c r="F1927" t="s">
        <v>8470</v>
      </c>
      <c r="G1927" t="s">
        <v>8310</v>
      </c>
      <c r="H1927" t="str">
        <f>VLOOKUP(Table_Query_from_Meridian_v32[[#This Row],[COUNTRY_CODE_OF_ORIGIN]],Sheet2!A:C,3,FALSE)</f>
        <v>Taiwan (Former Formosa)</v>
      </c>
    </row>
    <row r="1928" spans="1:8" x14ac:dyDescent="0.25">
      <c r="A1928" t="s">
        <v>5261</v>
      </c>
      <c r="B1928" t="s">
        <v>5262</v>
      </c>
      <c r="C1928" t="s">
        <v>5</v>
      </c>
      <c r="D1928">
        <v>0</v>
      </c>
      <c r="E1928" t="s">
        <v>17</v>
      </c>
      <c r="F1928" t="s">
        <v>8470</v>
      </c>
      <c r="G1928" t="s">
        <v>8310</v>
      </c>
      <c r="H1928" t="str">
        <f>VLOOKUP(Table_Query_from_Meridian_v32[[#This Row],[COUNTRY_CODE_OF_ORIGIN]],Sheet2!A:C,3,FALSE)</f>
        <v>Taiwan (Former Formosa)</v>
      </c>
    </row>
    <row r="1929" spans="1:8" x14ac:dyDescent="0.25">
      <c r="A1929" t="s">
        <v>5263</v>
      </c>
      <c r="B1929" t="s">
        <v>5264</v>
      </c>
      <c r="C1929" t="s">
        <v>5</v>
      </c>
      <c r="D1929">
        <v>0.03</v>
      </c>
      <c r="E1929" t="s">
        <v>17</v>
      </c>
      <c r="F1929" t="s">
        <v>8470</v>
      </c>
      <c r="G1929" t="s">
        <v>8310</v>
      </c>
      <c r="H1929" t="str">
        <f>VLOOKUP(Table_Query_from_Meridian_v32[[#This Row],[COUNTRY_CODE_OF_ORIGIN]],Sheet2!A:C,3,FALSE)</f>
        <v>Taiwan (Former Formosa)</v>
      </c>
    </row>
    <row r="1930" spans="1:8" x14ac:dyDescent="0.25">
      <c r="A1930" t="s">
        <v>5265</v>
      </c>
      <c r="B1930" t="s">
        <v>5266</v>
      </c>
      <c r="C1930" t="s">
        <v>29</v>
      </c>
      <c r="D1930">
        <v>7.0000000000000007E-2</v>
      </c>
      <c r="E1930" t="s">
        <v>6</v>
      </c>
      <c r="F1930" t="s">
        <v>8470</v>
      </c>
      <c r="G1930" t="s">
        <v>8310</v>
      </c>
      <c r="H1930" t="str">
        <f>VLOOKUP(Table_Query_from_Meridian_v32[[#This Row],[COUNTRY_CODE_OF_ORIGIN]],Sheet2!A:C,3,FALSE)</f>
        <v xml:space="preserve">Great Britain (United Kingdom) </v>
      </c>
    </row>
    <row r="1931" spans="1:8" x14ac:dyDescent="0.25">
      <c r="A1931" t="s">
        <v>5267</v>
      </c>
      <c r="B1931" t="s">
        <v>5268</v>
      </c>
      <c r="C1931" t="s">
        <v>5</v>
      </c>
      <c r="D1931">
        <v>0</v>
      </c>
      <c r="E1931" t="s">
        <v>6</v>
      </c>
      <c r="F1931" t="s">
        <v>8470</v>
      </c>
      <c r="G1931" t="s">
        <v>8310</v>
      </c>
      <c r="H1931" t="str">
        <f>VLOOKUP(Table_Query_from_Meridian_v32[[#This Row],[COUNTRY_CODE_OF_ORIGIN]],Sheet2!A:C,3,FALSE)</f>
        <v xml:space="preserve">Great Britain (United Kingdom) </v>
      </c>
    </row>
    <row r="1932" spans="1:8" x14ac:dyDescent="0.25">
      <c r="A1932" t="s">
        <v>5269</v>
      </c>
      <c r="B1932" t="s">
        <v>5270</v>
      </c>
      <c r="C1932" t="s">
        <v>29</v>
      </c>
      <c r="D1932">
        <v>0.05</v>
      </c>
      <c r="E1932" t="s">
        <v>6</v>
      </c>
      <c r="F1932" t="s">
        <v>8470</v>
      </c>
      <c r="G1932" t="s">
        <v>8310</v>
      </c>
      <c r="H1932" t="str">
        <f>VLOOKUP(Table_Query_from_Meridian_v32[[#This Row],[COUNTRY_CODE_OF_ORIGIN]],Sheet2!A:C,3,FALSE)</f>
        <v xml:space="preserve">Great Britain (United Kingdom) </v>
      </c>
    </row>
    <row r="1933" spans="1:8" x14ac:dyDescent="0.25">
      <c r="A1933" t="s">
        <v>5271</v>
      </c>
      <c r="B1933" t="s">
        <v>5272</v>
      </c>
      <c r="C1933" t="s">
        <v>29</v>
      </c>
      <c r="D1933">
        <v>0.05</v>
      </c>
      <c r="E1933" t="s">
        <v>6</v>
      </c>
      <c r="F1933" t="s">
        <v>8470</v>
      </c>
      <c r="G1933" t="s">
        <v>8310</v>
      </c>
      <c r="H1933" t="str">
        <f>VLOOKUP(Table_Query_from_Meridian_v32[[#This Row],[COUNTRY_CODE_OF_ORIGIN]],Sheet2!A:C,3,FALSE)</f>
        <v xml:space="preserve">Great Britain (United Kingdom) </v>
      </c>
    </row>
    <row r="1934" spans="1:8" x14ac:dyDescent="0.25">
      <c r="A1934" t="s">
        <v>5273</v>
      </c>
      <c r="B1934" t="s">
        <v>5274</v>
      </c>
      <c r="C1934" t="s">
        <v>5275</v>
      </c>
      <c r="D1934">
        <v>0.28000000000000003</v>
      </c>
      <c r="E1934" t="s">
        <v>5276</v>
      </c>
      <c r="F1934" t="s">
        <v>8464</v>
      </c>
      <c r="G1934" t="s">
        <v>8340</v>
      </c>
      <c r="H1934" t="str">
        <f>VLOOKUP(Table_Query_from_Meridian_v32[[#This Row],[COUNTRY_CODE_OF_ORIGIN]],Sheet2!A:C,3,FALSE)</f>
        <v xml:space="preserve">New Zealand (Aotearoa) </v>
      </c>
    </row>
    <row r="1935" spans="1:8" x14ac:dyDescent="0.25">
      <c r="A1935" t="s">
        <v>5277</v>
      </c>
      <c r="B1935" t="s">
        <v>5278</v>
      </c>
      <c r="C1935" t="s">
        <v>5279</v>
      </c>
      <c r="D1935">
        <v>0</v>
      </c>
      <c r="E1935" t="s">
        <v>5276</v>
      </c>
      <c r="F1935" t="s">
        <v>8464</v>
      </c>
      <c r="G1935" t="s">
        <v>8340</v>
      </c>
      <c r="H1935" t="str">
        <f>VLOOKUP(Table_Query_from_Meridian_v32[[#This Row],[COUNTRY_CODE_OF_ORIGIN]],Sheet2!A:C,3,FALSE)</f>
        <v xml:space="preserve">New Zealand (Aotearoa) </v>
      </c>
    </row>
    <row r="1936" spans="1:8" x14ac:dyDescent="0.25">
      <c r="A1936" t="s">
        <v>5280</v>
      </c>
      <c r="B1936" t="s">
        <v>5281</v>
      </c>
      <c r="C1936" t="s">
        <v>5282</v>
      </c>
      <c r="D1936">
        <v>0.28000000000000003</v>
      </c>
      <c r="E1936" t="s">
        <v>5276</v>
      </c>
      <c r="F1936" t="s">
        <v>8464</v>
      </c>
      <c r="G1936" t="s">
        <v>8340</v>
      </c>
      <c r="H1936" t="str">
        <f>VLOOKUP(Table_Query_from_Meridian_v32[[#This Row],[COUNTRY_CODE_OF_ORIGIN]],Sheet2!A:C,3,FALSE)</f>
        <v xml:space="preserve">New Zealand (Aotearoa) </v>
      </c>
    </row>
    <row r="1937" spans="1:8" x14ac:dyDescent="0.25">
      <c r="A1937" t="s">
        <v>5283</v>
      </c>
      <c r="B1937" t="s">
        <v>5284</v>
      </c>
      <c r="C1937" t="s">
        <v>5285</v>
      </c>
      <c r="D1937">
        <v>0</v>
      </c>
      <c r="E1937" t="s">
        <v>5276</v>
      </c>
      <c r="F1937" t="s">
        <v>8464</v>
      </c>
      <c r="G1937" t="s">
        <v>8340</v>
      </c>
      <c r="H1937" t="str">
        <f>VLOOKUP(Table_Query_from_Meridian_v32[[#This Row],[COUNTRY_CODE_OF_ORIGIN]],Sheet2!A:C,3,FALSE)</f>
        <v xml:space="preserve">New Zealand (Aotearoa) </v>
      </c>
    </row>
    <row r="1938" spans="1:8" x14ac:dyDescent="0.25">
      <c r="A1938" t="s">
        <v>5286</v>
      </c>
      <c r="B1938" t="s">
        <v>5287</v>
      </c>
      <c r="C1938" t="s">
        <v>5288</v>
      </c>
      <c r="D1938">
        <v>0.27</v>
      </c>
      <c r="E1938" t="s">
        <v>5276</v>
      </c>
      <c r="F1938" t="s">
        <v>8464</v>
      </c>
      <c r="G1938" t="s">
        <v>8340</v>
      </c>
      <c r="H1938" t="str">
        <f>VLOOKUP(Table_Query_from_Meridian_v32[[#This Row],[COUNTRY_CODE_OF_ORIGIN]],Sheet2!A:C,3,FALSE)</f>
        <v xml:space="preserve">New Zealand (Aotearoa) </v>
      </c>
    </row>
    <row r="1939" spans="1:8" x14ac:dyDescent="0.25">
      <c r="A1939" t="s">
        <v>5289</v>
      </c>
      <c r="B1939" t="s">
        <v>5290</v>
      </c>
      <c r="C1939" t="s">
        <v>5291</v>
      </c>
      <c r="D1939">
        <v>0.44</v>
      </c>
      <c r="E1939" t="s">
        <v>5276</v>
      </c>
      <c r="F1939" t="s">
        <v>8464</v>
      </c>
      <c r="G1939" t="s">
        <v>8340</v>
      </c>
      <c r="H1939" t="str">
        <f>VLOOKUP(Table_Query_from_Meridian_v32[[#This Row],[COUNTRY_CODE_OF_ORIGIN]],Sheet2!A:C,3,FALSE)</f>
        <v xml:space="preserve">New Zealand (Aotearoa) </v>
      </c>
    </row>
    <row r="1940" spans="1:8" x14ac:dyDescent="0.25">
      <c r="A1940" t="s">
        <v>5292</v>
      </c>
      <c r="B1940" t="s">
        <v>5293</v>
      </c>
      <c r="C1940" t="s">
        <v>5294</v>
      </c>
      <c r="D1940">
        <v>0.43</v>
      </c>
      <c r="E1940" t="s">
        <v>5276</v>
      </c>
      <c r="F1940" t="s">
        <v>8464</v>
      </c>
      <c r="G1940" t="s">
        <v>8340</v>
      </c>
      <c r="H1940" t="str">
        <f>VLOOKUP(Table_Query_from_Meridian_v32[[#This Row],[COUNTRY_CODE_OF_ORIGIN]],Sheet2!A:C,3,FALSE)</f>
        <v xml:space="preserve">New Zealand (Aotearoa) </v>
      </c>
    </row>
    <row r="1941" spans="1:8" x14ac:dyDescent="0.25">
      <c r="A1941" t="s">
        <v>5295</v>
      </c>
      <c r="B1941" t="s">
        <v>5296</v>
      </c>
      <c r="C1941" t="s">
        <v>5297</v>
      </c>
      <c r="D1941">
        <v>0.7</v>
      </c>
      <c r="E1941" t="s">
        <v>5276</v>
      </c>
      <c r="F1941" t="s">
        <v>8464</v>
      </c>
      <c r="G1941" t="s">
        <v>8340</v>
      </c>
      <c r="H1941" t="str">
        <f>VLOOKUP(Table_Query_from_Meridian_v32[[#This Row],[COUNTRY_CODE_OF_ORIGIN]],Sheet2!A:C,3,FALSE)</f>
        <v xml:space="preserve">New Zealand (Aotearoa) </v>
      </c>
    </row>
    <row r="1942" spans="1:8" x14ac:dyDescent="0.25">
      <c r="A1942" t="s">
        <v>5298</v>
      </c>
      <c r="B1942" t="s">
        <v>5299</v>
      </c>
      <c r="C1942" t="s">
        <v>5300</v>
      </c>
      <c r="D1942">
        <v>1.61</v>
      </c>
      <c r="E1942" t="s">
        <v>5276</v>
      </c>
      <c r="F1942" t="s">
        <v>8464</v>
      </c>
      <c r="G1942" t="s">
        <v>8340</v>
      </c>
      <c r="H1942" t="str">
        <f>VLOOKUP(Table_Query_from_Meridian_v32[[#This Row],[COUNTRY_CODE_OF_ORIGIN]],Sheet2!A:C,3,FALSE)</f>
        <v xml:space="preserve">New Zealand (Aotearoa) </v>
      </c>
    </row>
    <row r="1943" spans="1:8" x14ac:dyDescent="0.25">
      <c r="A1943" t="s">
        <v>5301</v>
      </c>
      <c r="B1943" t="s">
        <v>5302</v>
      </c>
      <c r="C1943" t="s">
        <v>5303</v>
      </c>
      <c r="D1943">
        <v>0.4</v>
      </c>
      <c r="E1943" t="s">
        <v>5276</v>
      </c>
      <c r="F1943" t="s">
        <v>8464</v>
      </c>
      <c r="G1943" t="s">
        <v>8340</v>
      </c>
      <c r="H1943" t="str">
        <f>VLOOKUP(Table_Query_from_Meridian_v32[[#This Row],[COUNTRY_CODE_OF_ORIGIN]],Sheet2!A:C,3,FALSE)</f>
        <v xml:space="preserve">New Zealand (Aotearoa) </v>
      </c>
    </row>
    <row r="1944" spans="1:8" x14ac:dyDescent="0.25">
      <c r="A1944" t="s">
        <v>5304</v>
      </c>
      <c r="B1944" t="s">
        <v>5305</v>
      </c>
      <c r="C1944" t="s">
        <v>5306</v>
      </c>
      <c r="D1944">
        <v>0.43</v>
      </c>
      <c r="E1944" t="s">
        <v>5276</v>
      </c>
      <c r="F1944" t="s">
        <v>8464</v>
      </c>
      <c r="G1944" t="s">
        <v>8340</v>
      </c>
      <c r="H1944" t="str">
        <f>VLOOKUP(Table_Query_from_Meridian_v32[[#This Row],[COUNTRY_CODE_OF_ORIGIN]],Sheet2!A:C,3,FALSE)</f>
        <v xml:space="preserve">New Zealand (Aotearoa) </v>
      </c>
    </row>
    <row r="1945" spans="1:8" x14ac:dyDescent="0.25">
      <c r="A1945" t="s">
        <v>5307</v>
      </c>
      <c r="B1945" t="s">
        <v>5308</v>
      </c>
      <c r="C1945" t="s">
        <v>5309</v>
      </c>
      <c r="D1945">
        <v>0.4</v>
      </c>
      <c r="E1945" t="s">
        <v>5276</v>
      </c>
      <c r="F1945" t="s">
        <v>8464</v>
      </c>
      <c r="G1945" t="s">
        <v>8340</v>
      </c>
      <c r="H1945" t="str">
        <f>VLOOKUP(Table_Query_from_Meridian_v32[[#This Row],[COUNTRY_CODE_OF_ORIGIN]],Sheet2!A:C,3,FALSE)</f>
        <v xml:space="preserve">New Zealand (Aotearoa) </v>
      </c>
    </row>
    <row r="1946" spans="1:8" x14ac:dyDescent="0.25">
      <c r="A1946" t="s">
        <v>5310</v>
      </c>
      <c r="B1946" t="s">
        <v>5311</v>
      </c>
      <c r="C1946" t="s">
        <v>5312</v>
      </c>
      <c r="D1946">
        <v>0.61</v>
      </c>
      <c r="E1946" t="s">
        <v>5276</v>
      </c>
      <c r="F1946" t="s">
        <v>8464</v>
      </c>
      <c r="G1946" t="s">
        <v>8340</v>
      </c>
      <c r="H1946" t="str">
        <f>VLOOKUP(Table_Query_from_Meridian_v32[[#This Row],[COUNTRY_CODE_OF_ORIGIN]],Sheet2!A:C,3,FALSE)</f>
        <v xml:space="preserve">New Zealand (Aotearoa) </v>
      </c>
    </row>
    <row r="1947" spans="1:8" x14ac:dyDescent="0.25">
      <c r="A1947" t="s">
        <v>5313</v>
      </c>
      <c r="B1947" t="s">
        <v>5314</v>
      </c>
      <c r="C1947" t="s">
        <v>5315</v>
      </c>
      <c r="D1947">
        <v>0.6</v>
      </c>
      <c r="E1947" t="s">
        <v>5276</v>
      </c>
      <c r="F1947" t="s">
        <v>8464</v>
      </c>
      <c r="G1947" t="s">
        <v>8340</v>
      </c>
      <c r="H1947" t="str">
        <f>VLOOKUP(Table_Query_from_Meridian_v32[[#This Row],[COUNTRY_CODE_OF_ORIGIN]],Sheet2!A:C,3,FALSE)</f>
        <v xml:space="preserve">New Zealand (Aotearoa) </v>
      </c>
    </row>
    <row r="1948" spans="1:8" x14ac:dyDescent="0.25">
      <c r="A1948" t="s">
        <v>5316</v>
      </c>
      <c r="B1948" t="s">
        <v>5317</v>
      </c>
      <c r="C1948" t="s">
        <v>5318</v>
      </c>
      <c r="D1948">
        <v>0.93</v>
      </c>
      <c r="E1948" t="s">
        <v>5276</v>
      </c>
      <c r="F1948" t="s">
        <v>8464</v>
      </c>
      <c r="G1948" t="s">
        <v>8340</v>
      </c>
      <c r="H1948" t="str">
        <f>VLOOKUP(Table_Query_from_Meridian_v32[[#This Row],[COUNTRY_CODE_OF_ORIGIN]],Sheet2!A:C,3,FALSE)</f>
        <v xml:space="preserve">New Zealand (Aotearoa) </v>
      </c>
    </row>
    <row r="1949" spans="1:8" x14ac:dyDescent="0.25">
      <c r="A1949" t="s">
        <v>5319</v>
      </c>
      <c r="B1949" t="s">
        <v>5320</v>
      </c>
      <c r="C1949" t="s">
        <v>5321</v>
      </c>
      <c r="D1949">
        <v>0.24</v>
      </c>
      <c r="E1949" t="s">
        <v>5276</v>
      </c>
      <c r="F1949" t="s">
        <v>8464</v>
      </c>
      <c r="G1949" t="s">
        <v>8340</v>
      </c>
      <c r="H1949" t="str">
        <f>VLOOKUP(Table_Query_from_Meridian_v32[[#This Row],[COUNTRY_CODE_OF_ORIGIN]],Sheet2!A:C,3,FALSE)</f>
        <v xml:space="preserve">New Zealand (Aotearoa) </v>
      </c>
    </row>
    <row r="1950" spans="1:8" x14ac:dyDescent="0.25">
      <c r="A1950" t="s">
        <v>5322</v>
      </c>
      <c r="B1950" t="s">
        <v>5323</v>
      </c>
      <c r="C1950" t="s">
        <v>5324</v>
      </c>
      <c r="D1950">
        <v>0.32</v>
      </c>
      <c r="E1950" t="s">
        <v>5276</v>
      </c>
      <c r="F1950" t="s">
        <v>8464</v>
      </c>
      <c r="G1950" t="s">
        <v>8340</v>
      </c>
      <c r="H1950" t="str">
        <f>VLOOKUP(Table_Query_from_Meridian_v32[[#This Row],[COUNTRY_CODE_OF_ORIGIN]],Sheet2!A:C,3,FALSE)</f>
        <v xml:space="preserve">New Zealand (Aotearoa) </v>
      </c>
    </row>
    <row r="1951" spans="1:8" x14ac:dyDescent="0.25">
      <c r="A1951" t="s">
        <v>5325</v>
      </c>
      <c r="B1951" t="s">
        <v>5326</v>
      </c>
      <c r="C1951" t="s">
        <v>5327</v>
      </c>
      <c r="D1951">
        <v>0.32</v>
      </c>
      <c r="E1951" t="s">
        <v>5276</v>
      </c>
      <c r="F1951" t="s">
        <v>8464</v>
      </c>
      <c r="G1951" t="s">
        <v>8340</v>
      </c>
      <c r="H1951" t="str">
        <f>VLOOKUP(Table_Query_from_Meridian_v32[[#This Row],[COUNTRY_CODE_OF_ORIGIN]],Sheet2!A:C,3,FALSE)</f>
        <v xml:space="preserve">New Zealand (Aotearoa) </v>
      </c>
    </row>
    <row r="1952" spans="1:8" x14ac:dyDescent="0.25">
      <c r="A1952" t="s">
        <v>5328</v>
      </c>
      <c r="B1952" t="s">
        <v>5329</v>
      </c>
      <c r="C1952" t="s">
        <v>5330</v>
      </c>
      <c r="D1952">
        <v>0.05</v>
      </c>
      <c r="E1952" t="s">
        <v>5276</v>
      </c>
      <c r="F1952" t="s">
        <v>8464</v>
      </c>
      <c r="G1952" t="s">
        <v>8340</v>
      </c>
      <c r="H1952" t="str">
        <f>VLOOKUP(Table_Query_from_Meridian_v32[[#This Row],[COUNTRY_CODE_OF_ORIGIN]],Sheet2!A:C,3,FALSE)</f>
        <v xml:space="preserve">New Zealand (Aotearoa) </v>
      </c>
    </row>
    <row r="1953" spans="1:8" x14ac:dyDescent="0.25">
      <c r="A1953" t="s">
        <v>5331</v>
      </c>
      <c r="B1953" t="s">
        <v>5332</v>
      </c>
      <c r="C1953" t="s">
        <v>5333</v>
      </c>
      <c r="D1953">
        <v>0.05</v>
      </c>
      <c r="E1953" t="s">
        <v>5276</v>
      </c>
      <c r="F1953" t="s">
        <v>8464</v>
      </c>
      <c r="G1953" t="s">
        <v>8340</v>
      </c>
      <c r="H1953" t="str">
        <f>VLOOKUP(Table_Query_from_Meridian_v32[[#This Row],[COUNTRY_CODE_OF_ORIGIN]],Sheet2!A:C,3,FALSE)</f>
        <v xml:space="preserve">New Zealand (Aotearoa) </v>
      </c>
    </row>
    <row r="1954" spans="1:8" x14ac:dyDescent="0.25">
      <c r="A1954" t="s">
        <v>5334</v>
      </c>
      <c r="B1954" t="s">
        <v>5335</v>
      </c>
      <c r="C1954" t="s">
        <v>5336</v>
      </c>
      <c r="D1954">
        <v>0.06</v>
      </c>
      <c r="E1954" t="s">
        <v>5276</v>
      </c>
      <c r="F1954" t="s">
        <v>8464</v>
      </c>
      <c r="G1954" t="s">
        <v>8340</v>
      </c>
      <c r="H1954" t="str">
        <f>VLOOKUP(Table_Query_from_Meridian_v32[[#This Row],[COUNTRY_CODE_OF_ORIGIN]],Sheet2!A:C,3,FALSE)</f>
        <v xml:space="preserve">New Zealand (Aotearoa) </v>
      </c>
    </row>
    <row r="1955" spans="1:8" x14ac:dyDescent="0.25">
      <c r="A1955" t="s">
        <v>5337</v>
      </c>
      <c r="B1955" t="s">
        <v>5338</v>
      </c>
      <c r="C1955" t="s">
        <v>5339</v>
      </c>
      <c r="D1955">
        <v>0.06</v>
      </c>
      <c r="E1955" t="s">
        <v>5276</v>
      </c>
      <c r="F1955" t="s">
        <v>8464</v>
      </c>
      <c r="G1955" t="s">
        <v>8340</v>
      </c>
      <c r="H1955" t="str">
        <f>VLOOKUP(Table_Query_from_Meridian_v32[[#This Row],[COUNTRY_CODE_OF_ORIGIN]],Sheet2!A:C,3,FALSE)</f>
        <v xml:space="preserve">New Zealand (Aotearoa) </v>
      </c>
    </row>
    <row r="1956" spans="1:8" x14ac:dyDescent="0.25">
      <c r="A1956" t="s">
        <v>5340</v>
      </c>
      <c r="B1956" t="s">
        <v>5341</v>
      </c>
      <c r="C1956" t="s">
        <v>5342</v>
      </c>
      <c r="D1956">
        <v>0.11</v>
      </c>
      <c r="E1956" t="s">
        <v>5276</v>
      </c>
      <c r="F1956" t="s">
        <v>8464</v>
      </c>
      <c r="G1956" t="s">
        <v>8340</v>
      </c>
      <c r="H1956" t="str">
        <f>VLOOKUP(Table_Query_from_Meridian_v32[[#This Row],[COUNTRY_CODE_OF_ORIGIN]],Sheet2!A:C,3,FALSE)</f>
        <v xml:space="preserve">New Zealand (Aotearoa) </v>
      </c>
    </row>
    <row r="1957" spans="1:8" x14ac:dyDescent="0.25">
      <c r="A1957" t="s">
        <v>5343</v>
      </c>
      <c r="B1957" t="s">
        <v>5344</v>
      </c>
      <c r="C1957" t="s">
        <v>5345</v>
      </c>
      <c r="D1957">
        <v>0.11</v>
      </c>
      <c r="E1957" t="s">
        <v>5276</v>
      </c>
      <c r="F1957" t="s">
        <v>8464</v>
      </c>
      <c r="G1957" t="s">
        <v>8340</v>
      </c>
      <c r="H1957" t="str">
        <f>VLOOKUP(Table_Query_from_Meridian_v32[[#This Row],[COUNTRY_CODE_OF_ORIGIN]],Sheet2!A:C,3,FALSE)</f>
        <v xml:space="preserve">New Zealand (Aotearoa) </v>
      </c>
    </row>
    <row r="1958" spans="1:8" x14ac:dyDescent="0.25">
      <c r="A1958" t="s">
        <v>5346</v>
      </c>
      <c r="B1958" t="s">
        <v>5347</v>
      </c>
      <c r="C1958" t="s">
        <v>5348</v>
      </c>
      <c r="D1958">
        <v>0.14000000000000001</v>
      </c>
      <c r="E1958" t="s">
        <v>5276</v>
      </c>
      <c r="F1958" t="s">
        <v>8464</v>
      </c>
      <c r="G1958" t="s">
        <v>8340</v>
      </c>
      <c r="H1958" t="str">
        <f>VLOOKUP(Table_Query_from_Meridian_v32[[#This Row],[COUNTRY_CODE_OF_ORIGIN]],Sheet2!A:C,3,FALSE)</f>
        <v xml:space="preserve">New Zealand (Aotearoa) </v>
      </c>
    </row>
    <row r="1959" spans="1:8" x14ac:dyDescent="0.25">
      <c r="A1959" t="s">
        <v>5349</v>
      </c>
      <c r="B1959" t="s">
        <v>5350</v>
      </c>
      <c r="C1959" t="s">
        <v>5351</v>
      </c>
      <c r="D1959">
        <v>0.14000000000000001</v>
      </c>
      <c r="E1959" t="s">
        <v>5276</v>
      </c>
      <c r="F1959" t="s">
        <v>8464</v>
      </c>
      <c r="G1959" t="s">
        <v>8340</v>
      </c>
      <c r="H1959" t="str">
        <f>VLOOKUP(Table_Query_from_Meridian_v32[[#This Row],[COUNTRY_CODE_OF_ORIGIN]],Sheet2!A:C,3,FALSE)</f>
        <v xml:space="preserve">New Zealand (Aotearoa) </v>
      </c>
    </row>
    <row r="1960" spans="1:8" x14ac:dyDescent="0.25">
      <c r="A1960" t="s">
        <v>5352</v>
      </c>
      <c r="B1960" t="s">
        <v>5353</v>
      </c>
      <c r="C1960" t="s">
        <v>5354</v>
      </c>
      <c r="D1960">
        <v>0.22</v>
      </c>
      <c r="E1960" t="s">
        <v>5276</v>
      </c>
      <c r="F1960" t="s">
        <v>8464</v>
      </c>
      <c r="G1960" t="s">
        <v>8340</v>
      </c>
      <c r="H1960" t="str">
        <f>VLOOKUP(Table_Query_from_Meridian_v32[[#This Row],[COUNTRY_CODE_OF_ORIGIN]],Sheet2!A:C,3,FALSE)</f>
        <v xml:space="preserve">New Zealand (Aotearoa) </v>
      </c>
    </row>
    <row r="1961" spans="1:8" x14ac:dyDescent="0.25">
      <c r="A1961" t="s">
        <v>5355</v>
      </c>
      <c r="B1961" t="s">
        <v>5356</v>
      </c>
      <c r="C1961" t="s">
        <v>5357</v>
      </c>
      <c r="D1961">
        <v>0.22</v>
      </c>
      <c r="E1961" t="s">
        <v>5276</v>
      </c>
      <c r="F1961" t="s">
        <v>8464</v>
      </c>
      <c r="G1961" t="s">
        <v>8340</v>
      </c>
      <c r="H1961" t="str">
        <f>VLOOKUP(Table_Query_from_Meridian_v32[[#This Row],[COUNTRY_CODE_OF_ORIGIN]],Sheet2!A:C,3,FALSE)</f>
        <v xml:space="preserve">New Zealand (Aotearoa) </v>
      </c>
    </row>
    <row r="1962" spans="1:8" x14ac:dyDescent="0.25">
      <c r="A1962" t="s">
        <v>5358</v>
      </c>
      <c r="B1962" t="s">
        <v>5359</v>
      </c>
      <c r="C1962" t="s">
        <v>5360</v>
      </c>
      <c r="D1962">
        <v>7.0000000000000007E-2</v>
      </c>
      <c r="E1962" t="s">
        <v>5276</v>
      </c>
      <c r="F1962" t="s">
        <v>8464</v>
      </c>
      <c r="G1962" t="s">
        <v>8340</v>
      </c>
      <c r="H1962" t="str">
        <f>VLOOKUP(Table_Query_from_Meridian_v32[[#This Row],[COUNTRY_CODE_OF_ORIGIN]],Sheet2!A:C,3,FALSE)</f>
        <v xml:space="preserve">New Zealand (Aotearoa) </v>
      </c>
    </row>
    <row r="1963" spans="1:8" x14ac:dyDescent="0.25">
      <c r="A1963" t="s">
        <v>5361</v>
      </c>
      <c r="B1963" t="s">
        <v>5362</v>
      </c>
      <c r="C1963" t="s">
        <v>5363</v>
      </c>
      <c r="D1963">
        <v>7.0000000000000007E-2</v>
      </c>
      <c r="E1963" t="s">
        <v>5276</v>
      </c>
      <c r="F1963" t="s">
        <v>8464</v>
      </c>
      <c r="G1963" t="s">
        <v>8340</v>
      </c>
      <c r="H1963" t="str">
        <f>VLOOKUP(Table_Query_from_Meridian_v32[[#This Row],[COUNTRY_CODE_OF_ORIGIN]],Sheet2!A:C,3,FALSE)</f>
        <v xml:space="preserve">New Zealand (Aotearoa) </v>
      </c>
    </row>
    <row r="1964" spans="1:8" x14ac:dyDescent="0.25">
      <c r="A1964" t="s">
        <v>5364</v>
      </c>
      <c r="B1964" t="s">
        <v>5365</v>
      </c>
      <c r="C1964" t="s">
        <v>5366</v>
      </c>
      <c r="D1964">
        <v>0.11</v>
      </c>
      <c r="E1964" t="s">
        <v>5276</v>
      </c>
      <c r="F1964" t="s">
        <v>8464</v>
      </c>
      <c r="G1964" t="s">
        <v>8340</v>
      </c>
      <c r="H1964" t="str">
        <f>VLOOKUP(Table_Query_from_Meridian_v32[[#This Row],[COUNTRY_CODE_OF_ORIGIN]],Sheet2!A:C,3,FALSE)</f>
        <v xml:space="preserve">New Zealand (Aotearoa) </v>
      </c>
    </row>
    <row r="1965" spans="1:8" x14ac:dyDescent="0.25">
      <c r="A1965" t="s">
        <v>5367</v>
      </c>
      <c r="B1965" t="s">
        <v>5368</v>
      </c>
      <c r="C1965" t="s">
        <v>5369</v>
      </c>
      <c r="D1965">
        <v>0.11</v>
      </c>
      <c r="E1965" t="s">
        <v>5276</v>
      </c>
      <c r="F1965" t="s">
        <v>8464</v>
      </c>
      <c r="G1965" t="s">
        <v>8340</v>
      </c>
      <c r="H1965" t="str">
        <f>VLOOKUP(Table_Query_from_Meridian_v32[[#This Row],[COUNTRY_CODE_OF_ORIGIN]],Sheet2!A:C,3,FALSE)</f>
        <v xml:space="preserve">New Zealand (Aotearoa) </v>
      </c>
    </row>
    <row r="1966" spans="1:8" x14ac:dyDescent="0.25">
      <c r="A1966" t="s">
        <v>5370</v>
      </c>
      <c r="B1966" t="s">
        <v>5371</v>
      </c>
      <c r="C1966" t="s">
        <v>5372</v>
      </c>
      <c r="D1966">
        <v>0.16</v>
      </c>
      <c r="E1966" t="s">
        <v>5276</v>
      </c>
      <c r="F1966" t="s">
        <v>8464</v>
      </c>
      <c r="G1966" t="s">
        <v>8340</v>
      </c>
      <c r="H1966" t="str">
        <f>VLOOKUP(Table_Query_from_Meridian_v32[[#This Row],[COUNTRY_CODE_OF_ORIGIN]],Sheet2!A:C,3,FALSE)</f>
        <v xml:space="preserve">New Zealand (Aotearoa) </v>
      </c>
    </row>
    <row r="1967" spans="1:8" x14ac:dyDescent="0.25">
      <c r="A1967" t="s">
        <v>5373</v>
      </c>
      <c r="B1967" t="s">
        <v>5374</v>
      </c>
      <c r="C1967" t="s">
        <v>5375</v>
      </c>
      <c r="D1967">
        <v>0.16</v>
      </c>
      <c r="E1967" t="s">
        <v>5276</v>
      </c>
      <c r="F1967" t="s">
        <v>8464</v>
      </c>
      <c r="G1967" t="s">
        <v>8340</v>
      </c>
      <c r="H1967" t="str">
        <f>VLOOKUP(Table_Query_from_Meridian_v32[[#This Row],[COUNTRY_CODE_OF_ORIGIN]],Sheet2!A:C,3,FALSE)</f>
        <v xml:space="preserve">New Zealand (Aotearoa) </v>
      </c>
    </row>
    <row r="1968" spans="1:8" x14ac:dyDescent="0.25">
      <c r="A1968" t="s">
        <v>5376</v>
      </c>
      <c r="B1968" t="s">
        <v>5377</v>
      </c>
      <c r="C1968" t="s">
        <v>5378</v>
      </c>
      <c r="D1968">
        <v>0.2</v>
      </c>
      <c r="E1968" t="s">
        <v>5276</v>
      </c>
      <c r="F1968" t="s">
        <v>8464</v>
      </c>
      <c r="G1968" t="s">
        <v>8340</v>
      </c>
      <c r="H1968" t="str">
        <f>VLOOKUP(Table_Query_from_Meridian_v32[[#This Row],[COUNTRY_CODE_OF_ORIGIN]],Sheet2!A:C,3,FALSE)</f>
        <v xml:space="preserve">New Zealand (Aotearoa) </v>
      </c>
    </row>
    <row r="1969" spans="1:8" x14ac:dyDescent="0.25">
      <c r="A1969" t="s">
        <v>5379</v>
      </c>
      <c r="B1969" t="s">
        <v>5380</v>
      </c>
      <c r="C1969" t="s">
        <v>5381</v>
      </c>
      <c r="D1969">
        <v>0.2</v>
      </c>
      <c r="E1969" t="s">
        <v>5276</v>
      </c>
      <c r="F1969" t="s">
        <v>8464</v>
      </c>
      <c r="G1969" t="s">
        <v>8340</v>
      </c>
      <c r="H1969" t="str">
        <f>VLOOKUP(Table_Query_from_Meridian_v32[[#This Row],[COUNTRY_CODE_OF_ORIGIN]],Sheet2!A:C,3,FALSE)</f>
        <v xml:space="preserve">New Zealand (Aotearoa) </v>
      </c>
    </row>
    <row r="1970" spans="1:8" x14ac:dyDescent="0.25">
      <c r="A1970" t="s">
        <v>5382</v>
      </c>
      <c r="B1970" t="s">
        <v>5383</v>
      </c>
      <c r="C1970" t="s">
        <v>5384</v>
      </c>
      <c r="D1970">
        <v>0.35</v>
      </c>
      <c r="E1970" t="s">
        <v>5276</v>
      </c>
      <c r="F1970" t="s">
        <v>8464</v>
      </c>
      <c r="G1970" t="s">
        <v>8340</v>
      </c>
      <c r="H1970" t="str">
        <f>VLOOKUP(Table_Query_from_Meridian_v32[[#This Row],[COUNTRY_CODE_OF_ORIGIN]],Sheet2!A:C,3,FALSE)</f>
        <v xml:space="preserve">New Zealand (Aotearoa) </v>
      </c>
    </row>
    <row r="1971" spans="1:8" x14ac:dyDescent="0.25">
      <c r="A1971" t="s">
        <v>5385</v>
      </c>
      <c r="B1971" t="s">
        <v>5386</v>
      </c>
      <c r="C1971" t="s">
        <v>5387</v>
      </c>
      <c r="D1971">
        <v>0.35</v>
      </c>
      <c r="E1971" t="s">
        <v>5276</v>
      </c>
      <c r="F1971" t="s">
        <v>8464</v>
      </c>
      <c r="G1971" t="s">
        <v>8340</v>
      </c>
      <c r="H1971" t="str">
        <f>VLOOKUP(Table_Query_from_Meridian_v32[[#This Row],[COUNTRY_CODE_OF_ORIGIN]],Sheet2!A:C,3,FALSE)</f>
        <v xml:space="preserve">New Zealand (Aotearoa) </v>
      </c>
    </row>
    <row r="1972" spans="1:8" x14ac:dyDescent="0.25">
      <c r="A1972" t="s">
        <v>5388</v>
      </c>
      <c r="B1972" t="s">
        <v>5389</v>
      </c>
      <c r="C1972" t="s">
        <v>5390</v>
      </c>
      <c r="D1972">
        <v>0.65</v>
      </c>
      <c r="E1972" t="s">
        <v>5276</v>
      </c>
      <c r="F1972" t="s">
        <v>8464</v>
      </c>
      <c r="G1972" t="s">
        <v>8340</v>
      </c>
      <c r="H1972" t="str">
        <f>VLOOKUP(Table_Query_from_Meridian_v32[[#This Row],[COUNTRY_CODE_OF_ORIGIN]],Sheet2!A:C,3,FALSE)</f>
        <v xml:space="preserve">New Zealand (Aotearoa) </v>
      </c>
    </row>
    <row r="1973" spans="1:8" x14ac:dyDescent="0.25">
      <c r="A1973" t="s">
        <v>5391</v>
      </c>
      <c r="B1973" t="s">
        <v>5392</v>
      </c>
      <c r="C1973" t="s">
        <v>5393</v>
      </c>
      <c r="D1973">
        <v>0.03</v>
      </c>
      <c r="E1973" t="s">
        <v>5276</v>
      </c>
      <c r="F1973" t="s">
        <v>8464</v>
      </c>
      <c r="G1973" t="s">
        <v>8340</v>
      </c>
      <c r="H1973" t="str">
        <f>VLOOKUP(Table_Query_from_Meridian_v32[[#This Row],[COUNTRY_CODE_OF_ORIGIN]],Sheet2!A:C,3,FALSE)</f>
        <v xml:space="preserve">New Zealand (Aotearoa) </v>
      </c>
    </row>
    <row r="1974" spans="1:8" x14ac:dyDescent="0.25">
      <c r="A1974" t="s">
        <v>5394</v>
      </c>
      <c r="B1974" t="s">
        <v>5395</v>
      </c>
      <c r="C1974" t="s">
        <v>5396</v>
      </c>
      <c r="D1974">
        <v>0.03</v>
      </c>
      <c r="E1974" t="s">
        <v>5276</v>
      </c>
      <c r="F1974" t="s">
        <v>8464</v>
      </c>
      <c r="G1974" t="s">
        <v>8340</v>
      </c>
      <c r="H1974" t="str">
        <f>VLOOKUP(Table_Query_from_Meridian_v32[[#This Row],[COUNTRY_CODE_OF_ORIGIN]],Sheet2!A:C,3,FALSE)</f>
        <v xml:space="preserve">New Zealand (Aotearoa) </v>
      </c>
    </row>
    <row r="1975" spans="1:8" x14ac:dyDescent="0.25">
      <c r="A1975" t="s">
        <v>5397</v>
      </c>
      <c r="B1975" t="s">
        <v>5398</v>
      </c>
      <c r="C1975" t="s">
        <v>5399</v>
      </c>
      <c r="D1975">
        <v>0.04</v>
      </c>
      <c r="E1975" t="s">
        <v>5276</v>
      </c>
      <c r="F1975" t="s">
        <v>8464</v>
      </c>
      <c r="G1975" t="s">
        <v>8340</v>
      </c>
      <c r="H1975" t="str">
        <f>VLOOKUP(Table_Query_from_Meridian_v32[[#This Row],[COUNTRY_CODE_OF_ORIGIN]],Sheet2!A:C,3,FALSE)</f>
        <v xml:space="preserve">New Zealand (Aotearoa) </v>
      </c>
    </row>
    <row r="1976" spans="1:8" x14ac:dyDescent="0.25">
      <c r="A1976" t="s">
        <v>5400</v>
      </c>
      <c r="B1976" t="s">
        <v>5401</v>
      </c>
      <c r="C1976" t="s">
        <v>5402</v>
      </c>
      <c r="D1976">
        <v>0.04</v>
      </c>
      <c r="E1976" t="s">
        <v>5276</v>
      </c>
      <c r="F1976" t="s">
        <v>8464</v>
      </c>
      <c r="G1976" t="s">
        <v>8340</v>
      </c>
      <c r="H1976" t="str">
        <f>VLOOKUP(Table_Query_from_Meridian_v32[[#This Row],[COUNTRY_CODE_OF_ORIGIN]],Sheet2!A:C,3,FALSE)</f>
        <v xml:space="preserve">New Zealand (Aotearoa) </v>
      </c>
    </row>
    <row r="1977" spans="1:8" x14ac:dyDescent="0.25">
      <c r="A1977" t="s">
        <v>5403</v>
      </c>
      <c r="B1977" t="s">
        <v>5404</v>
      </c>
      <c r="C1977" t="s">
        <v>5405</v>
      </c>
      <c r="D1977">
        <v>0.06</v>
      </c>
      <c r="E1977" t="s">
        <v>5276</v>
      </c>
      <c r="F1977" t="s">
        <v>8464</v>
      </c>
      <c r="G1977" t="s">
        <v>8340</v>
      </c>
      <c r="H1977" t="str">
        <f>VLOOKUP(Table_Query_from_Meridian_v32[[#This Row],[COUNTRY_CODE_OF_ORIGIN]],Sheet2!A:C,3,FALSE)</f>
        <v xml:space="preserve">New Zealand (Aotearoa) </v>
      </c>
    </row>
    <row r="1978" spans="1:8" x14ac:dyDescent="0.25">
      <c r="A1978" t="s">
        <v>5406</v>
      </c>
      <c r="B1978" t="s">
        <v>5407</v>
      </c>
      <c r="C1978" t="s">
        <v>5408</v>
      </c>
      <c r="D1978">
        <v>0.06</v>
      </c>
      <c r="E1978" t="s">
        <v>5276</v>
      </c>
      <c r="F1978" t="s">
        <v>8464</v>
      </c>
      <c r="G1978" t="s">
        <v>8340</v>
      </c>
      <c r="H1978" t="str">
        <f>VLOOKUP(Table_Query_from_Meridian_v32[[#This Row],[COUNTRY_CODE_OF_ORIGIN]],Sheet2!A:C,3,FALSE)</f>
        <v xml:space="preserve">New Zealand (Aotearoa) </v>
      </c>
    </row>
    <row r="1979" spans="1:8" x14ac:dyDescent="0.25">
      <c r="A1979" t="s">
        <v>5409</v>
      </c>
      <c r="B1979" t="s">
        <v>5410</v>
      </c>
      <c r="C1979" t="s">
        <v>5411</v>
      </c>
      <c r="D1979">
        <v>0.11</v>
      </c>
      <c r="E1979" t="s">
        <v>5276</v>
      </c>
      <c r="F1979" t="s">
        <v>8464</v>
      </c>
      <c r="G1979" t="s">
        <v>8340</v>
      </c>
      <c r="H1979" t="str">
        <f>VLOOKUP(Table_Query_from_Meridian_v32[[#This Row],[COUNTRY_CODE_OF_ORIGIN]],Sheet2!A:C,3,FALSE)</f>
        <v xml:space="preserve">New Zealand (Aotearoa) </v>
      </c>
    </row>
    <row r="1980" spans="1:8" x14ac:dyDescent="0.25">
      <c r="A1980" t="s">
        <v>5412</v>
      </c>
      <c r="B1980" t="s">
        <v>5413</v>
      </c>
      <c r="C1980" t="s">
        <v>5414</v>
      </c>
      <c r="D1980">
        <v>0.11</v>
      </c>
      <c r="E1980" t="s">
        <v>5276</v>
      </c>
      <c r="F1980" t="s">
        <v>8464</v>
      </c>
      <c r="G1980" t="s">
        <v>8340</v>
      </c>
      <c r="H1980" t="str">
        <f>VLOOKUP(Table_Query_from_Meridian_v32[[#This Row],[COUNTRY_CODE_OF_ORIGIN]],Sheet2!A:C,3,FALSE)</f>
        <v xml:space="preserve">New Zealand (Aotearoa) </v>
      </c>
    </row>
    <row r="1981" spans="1:8" x14ac:dyDescent="0.25">
      <c r="A1981" t="s">
        <v>5415</v>
      </c>
      <c r="B1981" t="s">
        <v>5416</v>
      </c>
      <c r="C1981" t="s">
        <v>5417</v>
      </c>
      <c r="D1981">
        <v>0.14000000000000001</v>
      </c>
      <c r="E1981" t="s">
        <v>5276</v>
      </c>
      <c r="F1981" t="s">
        <v>8464</v>
      </c>
      <c r="G1981" t="s">
        <v>8340</v>
      </c>
      <c r="H1981" t="str">
        <f>VLOOKUP(Table_Query_from_Meridian_v32[[#This Row],[COUNTRY_CODE_OF_ORIGIN]],Sheet2!A:C,3,FALSE)</f>
        <v xml:space="preserve">New Zealand (Aotearoa) </v>
      </c>
    </row>
    <row r="1982" spans="1:8" x14ac:dyDescent="0.25">
      <c r="A1982" t="s">
        <v>5418</v>
      </c>
      <c r="B1982" t="s">
        <v>5419</v>
      </c>
      <c r="C1982" t="s">
        <v>5420</v>
      </c>
      <c r="D1982">
        <v>0.14000000000000001</v>
      </c>
      <c r="E1982" t="s">
        <v>5276</v>
      </c>
      <c r="F1982" t="s">
        <v>8464</v>
      </c>
      <c r="G1982" t="s">
        <v>8340</v>
      </c>
      <c r="H1982" t="str">
        <f>VLOOKUP(Table_Query_from_Meridian_v32[[#This Row],[COUNTRY_CODE_OF_ORIGIN]],Sheet2!A:C,3,FALSE)</f>
        <v xml:space="preserve">New Zealand (Aotearoa) </v>
      </c>
    </row>
    <row r="1983" spans="1:8" x14ac:dyDescent="0.25">
      <c r="A1983" t="s">
        <v>5421</v>
      </c>
      <c r="B1983" t="s">
        <v>5422</v>
      </c>
      <c r="C1983" t="s">
        <v>5423</v>
      </c>
      <c r="D1983">
        <v>0.04</v>
      </c>
      <c r="E1983" t="s">
        <v>5276</v>
      </c>
      <c r="F1983" t="s">
        <v>8464</v>
      </c>
      <c r="G1983" t="s">
        <v>8340</v>
      </c>
      <c r="H1983" t="str">
        <f>VLOOKUP(Table_Query_from_Meridian_v32[[#This Row],[COUNTRY_CODE_OF_ORIGIN]],Sheet2!A:C,3,FALSE)</f>
        <v xml:space="preserve">New Zealand (Aotearoa) </v>
      </c>
    </row>
    <row r="1984" spans="1:8" x14ac:dyDescent="0.25">
      <c r="A1984" t="s">
        <v>5424</v>
      </c>
      <c r="B1984" t="s">
        <v>5425</v>
      </c>
      <c r="C1984" t="s">
        <v>5426</v>
      </c>
      <c r="D1984">
        <v>0.04</v>
      </c>
      <c r="E1984" t="s">
        <v>5276</v>
      </c>
      <c r="F1984" t="s">
        <v>8464</v>
      </c>
      <c r="G1984" t="s">
        <v>8340</v>
      </c>
      <c r="H1984" t="str">
        <f>VLOOKUP(Table_Query_from_Meridian_v32[[#This Row],[COUNTRY_CODE_OF_ORIGIN]],Sheet2!A:C,3,FALSE)</f>
        <v xml:space="preserve">New Zealand (Aotearoa) </v>
      </c>
    </row>
    <row r="1985" spans="1:8" x14ac:dyDescent="0.25">
      <c r="A1985" t="s">
        <v>5427</v>
      </c>
      <c r="B1985" t="s">
        <v>5428</v>
      </c>
      <c r="C1985" t="s">
        <v>5429</v>
      </c>
      <c r="D1985">
        <v>0.05</v>
      </c>
      <c r="E1985" t="s">
        <v>5276</v>
      </c>
      <c r="F1985" t="s">
        <v>8464</v>
      </c>
      <c r="G1985" t="s">
        <v>8340</v>
      </c>
      <c r="H1985" t="str">
        <f>VLOOKUP(Table_Query_from_Meridian_v32[[#This Row],[COUNTRY_CODE_OF_ORIGIN]],Sheet2!A:C,3,FALSE)</f>
        <v xml:space="preserve">New Zealand (Aotearoa) </v>
      </c>
    </row>
    <row r="1986" spans="1:8" x14ac:dyDescent="0.25">
      <c r="A1986" t="s">
        <v>5430</v>
      </c>
      <c r="B1986" t="s">
        <v>5431</v>
      </c>
      <c r="C1986" t="s">
        <v>5432</v>
      </c>
      <c r="D1986">
        <v>0.05</v>
      </c>
      <c r="E1986" t="s">
        <v>5276</v>
      </c>
      <c r="F1986" t="s">
        <v>8464</v>
      </c>
      <c r="G1986" t="s">
        <v>8340</v>
      </c>
      <c r="H1986" t="str">
        <f>VLOOKUP(Table_Query_from_Meridian_v32[[#This Row],[COUNTRY_CODE_OF_ORIGIN]],Sheet2!A:C,3,FALSE)</f>
        <v xml:space="preserve">New Zealand (Aotearoa) </v>
      </c>
    </row>
    <row r="1987" spans="1:8" x14ac:dyDescent="0.25">
      <c r="A1987" t="s">
        <v>5433</v>
      </c>
      <c r="B1987" t="s">
        <v>5434</v>
      </c>
      <c r="C1987" t="s">
        <v>5435</v>
      </c>
      <c r="D1987">
        <v>0.08</v>
      </c>
      <c r="E1987" t="s">
        <v>5276</v>
      </c>
      <c r="F1987" t="s">
        <v>8464</v>
      </c>
      <c r="G1987" t="s">
        <v>8340</v>
      </c>
      <c r="H1987" t="str">
        <f>VLOOKUP(Table_Query_from_Meridian_v32[[#This Row],[COUNTRY_CODE_OF_ORIGIN]],Sheet2!A:C,3,FALSE)</f>
        <v xml:space="preserve">New Zealand (Aotearoa) </v>
      </c>
    </row>
    <row r="1988" spans="1:8" x14ac:dyDescent="0.25">
      <c r="A1988" t="s">
        <v>5436</v>
      </c>
      <c r="B1988" t="s">
        <v>5437</v>
      </c>
      <c r="C1988" t="s">
        <v>5438</v>
      </c>
      <c r="D1988">
        <v>0.08</v>
      </c>
      <c r="E1988" t="s">
        <v>5276</v>
      </c>
      <c r="F1988" t="s">
        <v>8464</v>
      </c>
      <c r="G1988" t="s">
        <v>8340</v>
      </c>
      <c r="H1988" t="str">
        <f>VLOOKUP(Table_Query_from_Meridian_v32[[#This Row],[COUNTRY_CODE_OF_ORIGIN]],Sheet2!A:C,3,FALSE)</f>
        <v xml:space="preserve">New Zealand (Aotearoa) </v>
      </c>
    </row>
    <row r="1989" spans="1:8" x14ac:dyDescent="0.25">
      <c r="A1989" t="s">
        <v>5439</v>
      </c>
      <c r="B1989" t="s">
        <v>5440</v>
      </c>
      <c r="C1989" t="s">
        <v>5441</v>
      </c>
      <c r="D1989">
        <v>0.12</v>
      </c>
      <c r="E1989" t="s">
        <v>5276</v>
      </c>
      <c r="F1989" t="s">
        <v>8464</v>
      </c>
      <c r="G1989" t="s">
        <v>8340</v>
      </c>
      <c r="H1989" t="str">
        <f>VLOOKUP(Table_Query_from_Meridian_v32[[#This Row],[COUNTRY_CODE_OF_ORIGIN]],Sheet2!A:C,3,FALSE)</f>
        <v xml:space="preserve">New Zealand (Aotearoa) </v>
      </c>
    </row>
    <row r="1990" spans="1:8" x14ac:dyDescent="0.25">
      <c r="A1990" t="s">
        <v>5442</v>
      </c>
      <c r="B1990" t="s">
        <v>5443</v>
      </c>
      <c r="C1990" t="s">
        <v>5444</v>
      </c>
      <c r="D1990">
        <v>0.12</v>
      </c>
      <c r="E1990" t="s">
        <v>5276</v>
      </c>
      <c r="F1990" t="s">
        <v>8464</v>
      </c>
      <c r="G1990" t="s">
        <v>8340</v>
      </c>
      <c r="H1990" t="str">
        <f>VLOOKUP(Table_Query_from_Meridian_v32[[#This Row],[COUNTRY_CODE_OF_ORIGIN]],Sheet2!A:C,3,FALSE)</f>
        <v xml:space="preserve">New Zealand (Aotearoa) </v>
      </c>
    </row>
    <row r="1991" spans="1:8" x14ac:dyDescent="0.25">
      <c r="A1991" t="s">
        <v>5445</v>
      </c>
      <c r="B1991" t="s">
        <v>5446</v>
      </c>
      <c r="C1991" t="s">
        <v>5447</v>
      </c>
      <c r="D1991">
        <v>0.15</v>
      </c>
      <c r="E1991" t="s">
        <v>5276</v>
      </c>
      <c r="F1991" t="s">
        <v>8464</v>
      </c>
      <c r="G1991" t="s">
        <v>8340</v>
      </c>
      <c r="H1991" t="str">
        <f>VLOOKUP(Table_Query_from_Meridian_v32[[#This Row],[COUNTRY_CODE_OF_ORIGIN]],Sheet2!A:C,3,FALSE)</f>
        <v xml:space="preserve">New Zealand (Aotearoa) </v>
      </c>
    </row>
    <row r="1992" spans="1:8" x14ac:dyDescent="0.25">
      <c r="A1992" t="s">
        <v>5448</v>
      </c>
      <c r="B1992" t="s">
        <v>5449</v>
      </c>
      <c r="C1992" t="s">
        <v>5450</v>
      </c>
      <c r="D1992">
        <v>0.15</v>
      </c>
      <c r="E1992" t="s">
        <v>5276</v>
      </c>
      <c r="F1992" t="s">
        <v>8464</v>
      </c>
      <c r="G1992" t="s">
        <v>8340</v>
      </c>
      <c r="H1992" t="str">
        <f>VLOOKUP(Table_Query_from_Meridian_v32[[#This Row],[COUNTRY_CODE_OF_ORIGIN]],Sheet2!A:C,3,FALSE)</f>
        <v xml:space="preserve">New Zealand (Aotearoa) </v>
      </c>
    </row>
    <row r="1993" spans="1:8" x14ac:dyDescent="0.25">
      <c r="A1993" t="s">
        <v>5451</v>
      </c>
      <c r="B1993" t="s">
        <v>5452</v>
      </c>
      <c r="C1993" t="s">
        <v>5453</v>
      </c>
      <c r="D1993">
        <v>0.24</v>
      </c>
      <c r="E1993" t="s">
        <v>5276</v>
      </c>
      <c r="F1993" t="s">
        <v>8464</v>
      </c>
      <c r="G1993" t="s">
        <v>8340</v>
      </c>
      <c r="H1993" t="str">
        <f>VLOOKUP(Table_Query_from_Meridian_v32[[#This Row],[COUNTRY_CODE_OF_ORIGIN]],Sheet2!A:C,3,FALSE)</f>
        <v xml:space="preserve">New Zealand (Aotearoa) </v>
      </c>
    </row>
    <row r="1994" spans="1:8" x14ac:dyDescent="0.25">
      <c r="A1994" t="s">
        <v>5454</v>
      </c>
      <c r="B1994" t="s">
        <v>5455</v>
      </c>
      <c r="C1994" t="s">
        <v>5456</v>
      </c>
      <c r="D1994">
        <v>0.24</v>
      </c>
      <c r="E1994" t="s">
        <v>5276</v>
      </c>
      <c r="F1994" t="s">
        <v>8464</v>
      </c>
      <c r="G1994" t="s">
        <v>8340</v>
      </c>
      <c r="H1994" t="str">
        <f>VLOOKUP(Table_Query_from_Meridian_v32[[#This Row],[COUNTRY_CODE_OF_ORIGIN]],Sheet2!A:C,3,FALSE)</f>
        <v xml:space="preserve">New Zealand (Aotearoa) </v>
      </c>
    </row>
    <row r="1995" spans="1:8" x14ac:dyDescent="0.25">
      <c r="A1995" t="s">
        <v>5457</v>
      </c>
      <c r="B1995" t="s">
        <v>5458</v>
      </c>
      <c r="C1995" t="s">
        <v>5459</v>
      </c>
      <c r="D1995">
        <v>0.08</v>
      </c>
      <c r="E1995" t="s">
        <v>5276</v>
      </c>
      <c r="F1995" t="s">
        <v>8464</v>
      </c>
      <c r="G1995" t="s">
        <v>8340</v>
      </c>
      <c r="H1995" t="str">
        <f>VLOOKUP(Table_Query_from_Meridian_v32[[#This Row],[COUNTRY_CODE_OF_ORIGIN]],Sheet2!A:C,3,FALSE)</f>
        <v xml:space="preserve">New Zealand (Aotearoa) </v>
      </c>
    </row>
    <row r="1996" spans="1:8" x14ac:dyDescent="0.25">
      <c r="A1996" t="s">
        <v>5460</v>
      </c>
      <c r="B1996" t="s">
        <v>5461</v>
      </c>
      <c r="C1996" t="s">
        <v>5462</v>
      </c>
      <c r="D1996">
        <v>0.08</v>
      </c>
      <c r="E1996" t="s">
        <v>5276</v>
      </c>
      <c r="F1996" t="s">
        <v>8464</v>
      </c>
      <c r="G1996" t="s">
        <v>8340</v>
      </c>
      <c r="H1996" t="str">
        <f>VLOOKUP(Table_Query_from_Meridian_v32[[#This Row],[COUNTRY_CODE_OF_ORIGIN]],Sheet2!A:C,3,FALSE)</f>
        <v xml:space="preserve">New Zealand (Aotearoa) </v>
      </c>
    </row>
    <row r="1997" spans="1:8" x14ac:dyDescent="0.25">
      <c r="A1997" t="s">
        <v>5463</v>
      </c>
      <c r="B1997" t="s">
        <v>5464</v>
      </c>
      <c r="C1997" t="s">
        <v>5465</v>
      </c>
      <c r="D1997">
        <v>7.0000000000000007E-2</v>
      </c>
      <c r="E1997" t="s">
        <v>5276</v>
      </c>
      <c r="F1997" t="s">
        <v>8464</v>
      </c>
      <c r="G1997" t="s">
        <v>8340</v>
      </c>
      <c r="H1997" t="str">
        <f>VLOOKUP(Table_Query_from_Meridian_v32[[#This Row],[COUNTRY_CODE_OF_ORIGIN]],Sheet2!A:C,3,FALSE)</f>
        <v xml:space="preserve">New Zealand (Aotearoa) </v>
      </c>
    </row>
    <row r="1998" spans="1:8" x14ac:dyDescent="0.25">
      <c r="A1998" t="s">
        <v>5466</v>
      </c>
      <c r="B1998" t="s">
        <v>5467</v>
      </c>
      <c r="C1998" t="s">
        <v>5468</v>
      </c>
      <c r="D1998">
        <v>7.0000000000000007E-2</v>
      </c>
      <c r="E1998" t="s">
        <v>5276</v>
      </c>
      <c r="F1998" t="s">
        <v>8464</v>
      </c>
      <c r="G1998" t="s">
        <v>8340</v>
      </c>
      <c r="H1998" t="str">
        <f>VLOOKUP(Table_Query_from_Meridian_v32[[#This Row],[COUNTRY_CODE_OF_ORIGIN]],Sheet2!A:C,3,FALSE)</f>
        <v xml:space="preserve">New Zealand (Aotearoa) </v>
      </c>
    </row>
    <row r="1999" spans="1:8" x14ac:dyDescent="0.25">
      <c r="A1999" t="s">
        <v>5469</v>
      </c>
      <c r="B1999" t="s">
        <v>5470</v>
      </c>
      <c r="C1999" t="s">
        <v>5471</v>
      </c>
      <c r="D1999">
        <v>0.15</v>
      </c>
      <c r="E1999" t="s">
        <v>5276</v>
      </c>
      <c r="F1999" t="s">
        <v>8464</v>
      </c>
      <c r="G1999" t="s">
        <v>8340</v>
      </c>
      <c r="H1999" t="str">
        <f>VLOOKUP(Table_Query_from_Meridian_v32[[#This Row],[COUNTRY_CODE_OF_ORIGIN]],Sheet2!A:C,3,FALSE)</f>
        <v xml:space="preserve">New Zealand (Aotearoa) </v>
      </c>
    </row>
    <row r="2000" spans="1:8" x14ac:dyDescent="0.25">
      <c r="A2000" t="s">
        <v>5472</v>
      </c>
      <c r="B2000" t="s">
        <v>5473</v>
      </c>
      <c r="C2000" t="s">
        <v>5474</v>
      </c>
      <c r="D2000">
        <v>0.18</v>
      </c>
      <c r="E2000" t="s">
        <v>5276</v>
      </c>
      <c r="F2000" t="s">
        <v>8464</v>
      </c>
      <c r="G2000" t="s">
        <v>8340</v>
      </c>
      <c r="H2000" t="str">
        <f>VLOOKUP(Table_Query_from_Meridian_v32[[#This Row],[COUNTRY_CODE_OF_ORIGIN]],Sheet2!A:C,3,FALSE)</f>
        <v xml:space="preserve">New Zealand (Aotearoa) </v>
      </c>
    </row>
    <row r="2001" spans="1:8" x14ac:dyDescent="0.25">
      <c r="A2001" t="s">
        <v>5475</v>
      </c>
      <c r="B2001" t="s">
        <v>5476</v>
      </c>
      <c r="C2001" t="s">
        <v>5477</v>
      </c>
      <c r="D2001">
        <v>0.28000000000000003</v>
      </c>
      <c r="E2001" t="s">
        <v>5276</v>
      </c>
      <c r="F2001" t="s">
        <v>8464</v>
      </c>
      <c r="G2001" t="s">
        <v>8340</v>
      </c>
      <c r="H2001" t="str">
        <f>VLOOKUP(Table_Query_from_Meridian_v32[[#This Row],[COUNTRY_CODE_OF_ORIGIN]],Sheet2!A:C,3,FALSE)</f>
        <v xml:space="preserve">New Zealand (Aotearoa) </v>
      </c>
    </row>
    <row r="2002" spans="1:8" x14ac:dyDescent="0.25">
      <c r="A2002" t="s">
        <v>5478</v>
      </c>
      <c r="B2002" t="s">
        <v>5479</v>
      </c>
      <c r="C2002" t="s">
        <v>5480</v>
      </c>
      <c r="D2002">
        <v>7.0000000000000007E-2</v>
      </c>
      <c r="E2002" t="s">
        <v>5276</v>
      </c>
      <c r="F2002" t="s">
        <v>8464</v>
      </c>
      <c r="G2002" t="s">
        <v>8340</v>
      </c>
      <c r="H2002" t="str">
        <f>VLOOKUP(Table_Query_from_Meridian_v32[[#This Row],[COUNTRY_CODE_OF_ORIGIN]],Sheet2!A:C,3,FALSE)</f>
        <v xml:space="preserve">New Zealand (Aotearoa) </v>
      </c>
    </row>
    <row r="2003" spans="1:8" x14ac:dyDescent="0.25">
      <c r="A2003" t="s">
        <v>5481</v>
      </c>
      <c r="B2003" t="s">
        <v>5482</v>
      </c>
      <c r="C2003" t="s">
        <v>5483</v>
      </c>
      <c r="D2003">
        <v>0.02</v>
      </c>
      <c r="E2003" t="s">
        <v>5276</v>
      </c>
      <c r="F2003" t="s">
        <v>8464</v>
      </c>
      <c r="G2003" t="s">
        <v>8340</v>
      </c>
      <c r="H2003" t="str">
        <f>VLOOKUP(Table_Query_from_Meridian_v32[[#This Row],[COUNTRY_CODE_OF_ORIGIN]],Sheet2!A:C,3,FALSE)</f>
        <v xml:space="preserve">New Zealand (Aotearoa) </v>
      </c>
    </row>
    <row r="2004" spans="1:8" x14ac:dyDescent="0.25">
      <c r="A2004" t="s">
        <v>5484</v>
      </c>
      <c r="B2004" t="s">
        <v>5485</v>
      </c>
      <c r="C2004" t="s">
        <v>5486</v>
      </c>
      <c r="D2004">
        <v>0.02</v>
      </c>
      <c r="E2004" t="s">
        <v>5276</v>
      </c>
      <c r="F2004" t="s">
        <v>8464</v>
      </c>
      <c r="G2004" t="s">
        <v>8340</v>
      </c>
      <c r="H2004" t="str">
        <f>VLOOKUP(Table_Query_from_Meridian_v32[[#This Row],[COUNTRY_CODE_OF_ORIGIN]],Sheet2!A:C,3,FALSE)</f>
        <v xml:space="preserve">New Zealand (Aotearoa) </v>
      </c>
    </row>
    <row r="2005" spans="1:8" x14ac:dyDescent="0.25">
      <c r="A2005" t="s">
        <v>5487</v>
      </c>
      <c r="B2005" t="s">
        <v>5488</v>
      </c>
      <c r="C2005" t="s">
        <v>5489</v>
      </c>
      <c r="D2005">
        <v>0.04</v>
      </c>
      <c r="E2005" t="s">
        <v>5276</v>
      </c>
      <c r="F2005" t="s">
        <v>8464</v>
      </c>
      <c r="G2005" t="s">
        <v>8340</v>
      </c>
      <c r="H2005" t="str">
        <f>VLOOKUP(Table_Query_from_Meridian_v32[[#This Row],[COUNTRY_CODE_OF_ORIGIN]],Sheet2!A:C,3,FALSE)</f>
        <v xml:space="preserve">New Zealand (Aotearoa) </v>
      </c>
    </row>
    <row r="2006" spans="1:8" x14ac:dyDescent="0.25">
      <c r="A2006" t="s">
        <v>5490</v>
      </c>
      <c r="B2006" t="s">
        <v>5491</v>
      </c>
      <c r="C2006" t="s">
        <v>5492</v>
      </c>
      <c r="D2006">
        <v>0.04</v>
      </c>
      <c r="E2006" t="s">
        <v>5276</v>
      </c>
      <c r="F2006" t="s">
        <v>8464</v>
      </c>
      <c r="G2006" t="s">
        <v>8340</v>
      </c>
      <c r="H2006" t="str">
        <f>VLOOKUP(Table_Query_from_Meridian_v32[[#This Row],[COUNTRY_CODE_OF_ORIGIN]],Sheet2!A:C,3,FALSE)</f>
        <v xml:space="preserve">New Zealand (Aotearoa) </v>
      </c>
    </row>
    <row r="2007" spans="1:8" x14ac:dyDescent="0.25">
      <c r="A2007" t="s">
        <v>5493</v>
      </c>
      <c r="B2007" t="s">
        <v>5494</v>
      </c>
      <c r="C2007" t="s">
        <v>5495</v>
      </c>
      <c r="D2007">
        <v>0.05</v>
      </c>
      <c r="E2007" t="s">
        <v>5276</v>
      </c>
      <c r="F2007" t="s">
        <v>8464</v>
      </c>
      <c r="G2007" t="s">
        <v>8340</v>
      </c>
      <c r="H2007" t="str">
        <f>VLOOKUP(Table_Query_from_Meridian_v32[[#This Row],[COUNTRY_CODE_OF_ORIGIN]],Sheet2!A:C,3,FALSE)</f>
        <v xml:space="preserve">New Zealand (Aotearoa) </v>
      </c>
    </row>
    <row r="2008" spans="1:8" x14ac:dyDescent="0.25">
      <c r="A2008" t="s">
        <v>5496</v>
      </c>
      <c r="B2008" t="s">
        <v>5497</v>
      </c>
      <c r="C2008" t="s">
        <v>5498</v>
      </c>
      <c r="D2008">
        <v>0.02</v>
      </c>
      <c r="E2008" t="s">
        <v>5276</v>
      </c>
      <c r="F2008" t="s">
        <v>8464</v>
      </c>
      <c r="G2008" t="s">
        <v>8306</v>
      </c>
      <c r="H2008" t="str">
        <f>VLOOKUP(Table_Query_from_Meridian_v32[[#This Row],[COUNTRY_CODE_OF_ORIGIN]],Sheet2!A:C,3,FALSE)</f>
        <v xml:space="preserve">New Zealand (Aotearoa) </v>
      </c>
    </row>
    <row r="2009" spans="1:8" x14ac:dyDescent="0.25">
      <c r="A2009" t="s">
        <v>5499</v>
      </c>
      <c r="B2009" t="s">
        <v>5500</v>
      </c>
      <c r="C2009" t="s">
        <v>5501</v>
      </c>
      <c r="D2009">
        <v>0.02</v>
      </c>
      <c r="E2009" t="s">
        <v>5276</v>
      </c>
      <c r="F2009" t="s">
        <v>8464</v>
      </c>
      <c r="G2009" t="s">
        <v>8306</v>
      </c>
      <c r="H2009" t="str">
        <f>VLOOKUP(Table_Query_from_Meridian_v32[[#This Row],[COUNTRY_CODE_OF_ORIGIN]],Sheet2!A:C,3,FALSE)</f>
        <v xml:space="preserve">New Zealand (Aotearoa) </v>
      </c>
    </row>
    <row r="2010" spans="1:8" x14ac:dyDescent="0.25">
      <c r="A2010" t="s">
        <v>5502</v>
      </c>
      <c r="B2010" t="s">
        <v>5503</v>
      </c>
      <c r="C2010" t="s">
        <v>5504</v>
      </c>
      <c r="D2010">
        <v>0.06</v>
      </c>
      <c r="E2010" t="s">
        <v>5276</v>
      </c>
      <c r="F2010" t="s">
        <v>8464</v>
      </c>
      <c r="G2010" t="s">
        <v>8306</v>
      </c>
      <c r="H2010" t="str">
        <f>VLOOKUP(Table_Query_from_Meridian_v32[[#This Row],[COUNTRY_CODE_OF_ORIGIN]],Sheet2!A:C,3,FALSE)</f>
        <v xml:space="preserve">New Zealand (Aotearoa) </v>
      </c>
    </row>
    <row r="2011" spans="1:8" x14ac:dyDescent="0.25">
      <c r="A2011" t="s">
        <v>5505</v>
      </c>
      <c r="B2011" t="s">
        <v>5506</v>
      </c>
      <c r="C2011" t="s">
        <v>5507</v>
      </c>
      <c r="D2011">
        <v>0.06</v>
      </c>
      <c r="E2011" t="s">
        <v>5276</v>
      </c>
      <c r="F2011" t="s">
        <v>8464</v>
      </c>
      <c r="G2011" t="s">
        <v>8306</v>
      </c>
      <c r="H2011" t="str">
        <f>VLOOKUP(Table_Query_from_Meridian_v32[[#This Row],[COUNTRY_CODE_OF_ORIGIN]],Sheet2!A:C,3,FALSE)</f>
        <v xml:space="preserve">New Zealand (Aotearoa) </v>
      </c>
    </row>
    <row r="2012" spans="1:8" x14ac:dyDescent="0.25">
      <c r="A2012" t="s">
        <v>5508</v>
      </c>
      <c r="B2012" t="s">
        <v>5509</v>
      </c>
      <c r="C2012" t="s">
        <v>5510</v>
      </c>
      <c r="D2012">
        <v>0.13</v>
      </c>
      <c r="E2012" t="s">
        <v>5276</v>
      </c>
      <c r="F2012" t="s">
        <v>8464</v>
      </c>
      <c r="G2012" t="s">
        <v>8306</v>
      </c>
      <c r="H2012" t="str">
        <f>VLOOKUP(Table_Query_from_Meridian_v32[[#This Row],[COUNTRY_CODE_OF_ORIGIN]],Sheet2!A:C,3,FALSE)</f>
        <v xml:space="preserve">New Zealand (Aotearoa) </v>
      </c>
    </row>
    <row r="2013" spans="1:8" x14ac:dyDescent="0.25">
      <c r="A2013" t="s">
        <v>5511</v>
      </c>
      <c r="B2013" t="s">
        <v>5512</v>
      </c>
      <c r="C2013" t="s">
        <v>5513</v>
      </c>
      <c r="D2013">
        <v>0.13</v>
      </c>
      <c r="E2013" t="s">
        <v>5276</v>
      </c>
      <c r="F2013" t="s">
        <v>8464</v>
      </c>
      <c r="G2013" t="s">
        <v>8306</v>
      </c>
      <c r="H2013" t="str">
        <f>VLOOKUP(Table_Query_from_Meridian_v32[[#This Row],[COUNTRY_CODE_OF_ORIGIN]],Sheet2!A:C,3,FALSE)</f>
        <v xml:space="preserve">New Zealand (Aotearoa) </v>
      </c>
    </row>
    <row r="2014" spans="1:8" x14ac:dyDescent="0.25">
      <c r="A2014" t="s">
        <v>5514</v>
      </c>
      <c r="B2014" t="s">
        <v>5515</v>
      </c>
      <c r="C2014" t="s">
        <v>5516</v>
      </c>
      <c r="D2014">
        <v>0.05</v>
      </c>
      <c r="E2014" t="s">
        <v>5276</v>
      </c>
      <c r="F2014" t="s">
        <v>8464</v>
      </c>
      <c r="G2014" t="s">
        <v>8340</v>
      </c>
      <c r="H2014" t="str">
        <f>VLOOKUP(Table_Query_from_Meridian_v32[[#This Row],[COUNTRY_CODE_OF_ORIGIN]],Sheet2!A:C,3,FALSE)</f>
        <v xml:space="preserve">New Zealand (Aotearoa) </v>
      </c>
    </row>
    <row r="2015" spans="1:8" x14ac:dyDescent="0.25">
      <c r="A2015" t="s">
        <v>5517</v>
      </c>
      <c r="B2015" t="s">
        <v>5518</v>
      </c>
      <c r="C2015" t="s">
        <v>5519</v>
      </c>
      <c r="D2015">
        <v>0.05</v>
      </c>
      <c r="E2015" t="s">
        <v>5276</v>
      </c>
      <c r="F2015" t="s">
        <v>8464</v>
      </c>
      <c r="G2015" t="s">
        <v>8340</v>
      </c>
      <c r="H2015" t="str">
        <f>VLOOKUP(Table_Query_from_Meridian_v32[[#This Row],[COUNTRY_CODE_OF_ORIGIN]],Sheet2!A:C,3,FALSE)</f>
        <v xml:space="preserve">New Zealand (Aotearoa) </v>
      </c>
    </row>
    <row r="2016" spans="1:8" x14ac:dyDescent="0.25">
      <c r="A2016" t="s">
        <v>5520</v>
      </c>
      <c r="B2016" t="s">
        <v>9001</v>
      </c>
      <c r="C2016" t="s">
        <v>5521</v>
      </c>
      <c r="D2016">
        <v>2.0699999999999998</v>
      </c>
      <c r="E2016" t="s">
        <v>5276</v>
      </c>
      <c r="F2016" t="s">
        <v>8464</v>
      </c>
      <c r="G2016" t="s">
        <v>8340</v>
      </c>
      <c r="H2016" t="str">
        <f>VLOOKUP(Table_Query_from_Meridian_v32[[#This Row],[COUNTRY_CODE_OF_ORIGIN]],Sheet2!A:C,3,FALSE)</f>
        <v xml:space="preserve">New Zealand (Aotearoa) </v>
      </c>
    </row>
    <row r="2017" spans="1:8" x14ac:dyDescent="0.25">
      <c r="A2017" t="s">
        <v>5522</v>
      </c>
      <c r="B2017" t="s">
        <v>5523</v>
      </c>
      <c r="C2017" t="s">
        <v>5524</v>
      </c>
      <c r="D2017">
        <v>0.47</v>
      </c>
      <c r="E2017" t="s">
        <v>5276</v>
      </c>
      <c r="F2017" t="s">
        <v>8464</v>
      </c>
      <c r="G2017" t="s">
        <v>8340</v>
      </c>
      <c r="H2017" t="str">
        <f>VLOOKUP(Table_Query_from_Meridian_v32[[#This Row],[COUNTRY_CODE_OF_ORIGIN]],Sheet2!A:C,3,FALSE)</f>
        <v xml:space="preserve">New Zealand (Aotearoa) </v>
      </c>
    </row>
    <row r="2018" spans="1:8" x14ac:dyDescent="0.25">
      <c r="A2018" t="s">
        <v>5525</v>
      </c>
      <c r="B2018" t="s">
        <v>5526</v>
      </c>
      <c r="C2018" t="s">
        <v>5527</v>
      </c>
      <c r="D2018">
        <v>0.63</v>
      </c>
      <c r="E2018" t="s">
        <v>5276</v>
      </c>
      <c r="F2018" t="s">
        <v>8464</v>
      </c>
      <c r="G2018" t="s">
        <v>8340</v>
      </c>
      <c r="H2018" t="str">
        <f>VLOOKUP(Table_Query_from_Meridian_v32[[#This Row],[COUNTRY_CODE_OF_ORIGIN]],Sheet2!A:C,3,FALSE)</f>
        <v xml:space="preserve">New Zealand (Aotearoa) </v>
      </c>
    </row>
    <row r="2019" spans="1:8" x14ac:dyDescent="0.25">
      <c r="A2019" t="s">
        <v>5528</v>
      </c>
      <c r="B2019" t="s">
        <v>5529</v>
      </c>
      <c r="C2019" t="s">
        <v>5530</v>
      </c>
      <c r="D2019">
        <v>2.0699999999999998</v>
      </c>
      <c r="E2019" t="s">
        <v>5276</v>
      </c>
      <c r="F2019" t="s">
        <v>8464</v>
      </c>
      <c r="G2019" t="s">
        <v>8340</v>
      </c>
      <c r="H2019" t="str">
        <f>VLOOKUP(Table_Query_from_Meridian_v32[[#This Row],[COUNTRY_CODE_OF_ORIGIN]],Sheet2!A:C,3,FALSE)</f>
        <v xml:space="preserve">New Zealand (Aotearoa) </v>
      </c>
    </row>
    <row r="2020" spans="1:8" x14ac:dyDescent="0.25">
      <c r="A2020" t="s">
        <v>5531</v>
      </c>
      <c r="B2020" t="s">
        <v>5532</v>
      </c>
      <c r="C2020" t="s">
        <v>5</v>
      </c>
      <c r="D2020">
        <v>0</v>
      </c>
      <c r="E2020" t="s">
        <v>5276</v>
      </c>
      <c r="F2020" t="s">
        <v>8464</v>
      </c>
      <c r="G2020" t="s">
        <v>8340</v>
      </c>
      <c r="H2020" t="str">
        <f>VLOOKUP(Table_Query_from_Meridian_v32[[#This Row],[COUNTRY_CODE_OF_ORIGIN]],Sheet2!A:C,3,FALSE)</f>
        <v xml:space="preserve">New Zealand (Aotearoa) </v>
      </c>
    </row>
    <row r="2021" spans="1:8" x14ac:dyDescent="0.25">
      <c r="A2021" t="s">
        <v>5533</v>
      </c>
      <c r="B2021" t="s">
        <v>5534</v>
      </c>
      <c r="C2021" t="s">
        <v>5535</v>
      </c>
      <c r="D2021">
        <v>0</v>
      </c>
      <c r="E2021" t="s">
        <v>5276</v>
      </c>
      <c r="F2021" t="s">
        <v>8464</v>
      </c>
      <c r="G2021" t="s">
        <v>8340</v>
      </c>
      <c r="H2021" t="str">
        <f>VLOOKUP(Table_Query_from_Meridian_v32[[#This Row],[COUNTRY_CODE_OF_ORIGIN]],Sheet2!A:C,3,FALSE)</f>
        <v xml:space="preserve">New Zealand (Aotearoa) </v>
      </c>
    </row>
    <row r="2022" spans="1:8" x14ac:dyDescent="0.25">
      <c r="A2022" t="s">
        <v>5536</v>
      </c>
      <c r="B2022" t="s">
        <v>5537</v>
      </c>
      <c r="C2022" t="s">
        <v>5538</v>
      </c>
      <c r="D2022">
        <v>0.04</v>
      </c>
      <c r="E2022" t="s">
        <v>5276</v>
      </c>
      <c r="F2022" t="s">
        <v>8464</v>
      </c>
      <c r="G2022" t="s">
        <v>8340</v>
      </c>
      <c r="H2022" t="str">
        <f>VLOOKUP(Table_Query_from_Meridian_v32[[#This Row],[COUNTRY_CODE_OF_ORIGIN]],Sheet2!A:C,3,FALSE)</f>
        <v xml:space="preserve">New Zealand (Aotearoa) </v>
      </c>
    </row>
    <row r="2023" spans="1:8" x14ac:dyDescent="0.25">
      <c r="A2023" t="s">
        <v>5539</v>
      </c>
      <c r="B2023" t="s">
        <v>5540</v>
      </c>
      <c r="C2023" t="s">
        <v>5</v>
      </c>
      <c r="D2023">
        <v>0.06</v>
      </c>
      <c r="E2023" t="s">
        <v>6</v>
      </c>
      <c r="F2023" t="s">
        <v>5</v>
      </c>
      <c r="G2023" t="s">
        <v>5</v>
      </c>
      <c r="H2023" t="str">
        <f>VLOOKUP(Table_Query_from_Meridian_v32[[#This Row],[COUNTRY_CODE_OF_ORIGIN]],Sheet2!A:C,3,FALSE)</f>
        <v xml:space="preserve">Great Britain (United Kingdom) </v>
      </c>
    </row>
    <row r="2024" spans="1:8" x14ac:dyDescent="0.25">
      <c r="A2024" t="s">
        <v>5541</v>
      </c>
      <c r="B2024" t="s">
        <v>5542</v>
      </c>
      <c r="C2024" t="s">
        <v>5543</v>
      </c>
      <c r="D2024">
        <v>0.01</v>
      </c>
      <c r="E2024" t="s">
        <v>5276</v>
      </c>
      <c r="F2024" t="s">
        <v>8464</v>
      </c>
      <c r="G2024" t="s">
        <v>8340</v>
      </c>
      <c r="H2024" t="str">
        <f>VLOOKUP(Table_Query_from_Meridian_v32[[#This Row],[COUNTRY_CODE_OF_ORIGIN]],Sheet2!A:C,3,FALSE)</f>
        <v xml:space="preserve">New Zealand (Aotearoa) </v>
      </c>
    </row>
    <row r="2025" spans="1:8" x14ac:dyDescent="0.25">
      <c r="A2025" t="s">
        <v>5544</v>
      </c>
      <c r="B2025" t="s">
        <v>5545</v>
      </c>
      <c r="C2025" t="s">
        <v>5546</v>
      </c>
      <c r="D2025">
        <v>0</v>
      </c>
      <c r="E2025" t="s">
        <v>5276</v>
      </c>
      <c r="F2025" t="s">
        <v>8464</v>
      </c>
      <c r="G2025" t="s">
        <v>8340</v>
      </c>
      <c r="H2025" t="str">
        <f>VLOOKUP(Table_Query_from_Meridian_v32[[#This Row],[COUNTRY_CODE_OF_ORIGIN]],Sheet2!A:C,3,FALSE)</f>
        <v xml:space="preserve">New Zealand (Aotearoa) </v>
      </c>
    </row>
    <row r="2026" spans="1:8" x14ac:dyDescent="0.25">
      <c r="A2026" t="s">
        <v>5547</v>
      </c>
      <c r="B2026" t="s">
        <v>5548</v>
      </c>
      <c r="C2026" t="s">
        <v>3167</v>
      </c>
      <c r="D2026">
        <v>0.01</v>
      </c>
      <c r="E2026" t="s">
        <v>5276</v>
      </c>
      <c r="F2026" t="s">
        <v>8464</v>
      </c>
      <c r="G2026" t="s">
        <v>8340</v>
      </c>
      <c r="H2026" t="str">
        <f>VLOOKUP(Table_Query_from_Meridian_v32[[#This Row],[COUNTRY_CODE_OF_ORIGIN]],Sheet2!A:C,3,FALSE)</f>
        <v xml:space="preserve">New Zealand (Aotearoa) </v>
      </c>
    </row>
    <row r="2027" spans="1:8" x14ac:dyDescent="0.25">
      <c r="A2027" t="s">
        <v>5549</v>
      </c>
      <c r="B2027" t="s">
        <v>5550</v>
      </c>
      <c r="C2027" t="s">
        <v>5551</v>
      </c>
      <c r="D2027">
        <v>0.01</v>
      </c>
      <c r="E2027" t="s">
        <v>5276</v>
      </c>
      <c r="F2027" t="s">
        <v>8464</v>
      </c>
      <c r="G2027" t="s">
        <v>8340</v>
      </c>
      <c r="H2027" t="str">
        <f>VLOOKUP(Table_Query_from_Meridian_v32[[#This Row],[COUNTRY_CODE_OF_ORIGIN]],Sheet2!A:C,3,FALSE)</f>
        <v xml:space="preserve">New Zealand (Aotearoa) </v>
      </c>
    </row>
    <row r="2028" spans="1:8" x14ac:dyDescent="0.25">
      <c r="A2028" t="s">
        <v>5552</v>
      </c>
      <c r="B2028" t="s">
        <v>5553</v>
      </c>
      <c r="C2028" t="s">
        <v>5554</v>
      </c>
      <c r="D2028">
        <v>0</v>
      </c>
      <c r="E2028" t="s">
        <v>5276</v>
      </c>
      <c r="F2028" t="s">
        <v>8464</v>
      </c>
      <c r="G2028" t="s">
        <v>8340</v>
      </c>
      <c r="H2028" t="str">
        <f>VLOOKUP(Table_Query_from_Meridian_v32[[#This Row],[COUNTRY_CODE_OF_ORIGIN]],Sheet2!A:C,3,FALSE)</f>
        <v xml:space="preserve">New Zealand (Aotearoa) </v>
      </c>
    </row>
    <row r="2029" spans="1:8" x14ac:dyDescent="0.25">
      <c r="A2029" t="s">
        <v>5555</v>
      </c>
      <c r="B2029" t="s">
        <v>5556</v>
      </c>
      <c r="C2029" t="s">
        <v>3170</v>
      </c>
      <c r="D2029">
        <v>0.01</v>
      </c>
      <c r="E2029" t="s">
        <v>5276</v>
      </c>
      <c r="F2029" t="s">
        <v>8464</v>
      </c>
      <c r="G2029" t="s">
        <v>8340</v>
      </c>
      <c r="H2029" t="str">
        <f>VLOOKUP(Table_Query_from_Meridian_v32[[#This Row],[COUNTRY_CODE_OF_ORIGIN]],Sheet2!A:C,3,FALSE)</f>
        <v xml:space="preserve">New Zealand (Aotearoa) </v>
      </c>
    </row>
    <row r="2030" spans="1:8" x14ac:dyDescent="0.25">
      <c r="A2030" t="s">
        <v>5557</v>
      </c>
      <c r="B2030" t="s">
        <v>5558</v>
      </c>
      <c r="C2030" t="s">
        <v>5559</v>
      </c>
      <c r="D2030">
        <v>0.04</v>
      </c>
      <c r="E2030" t="s">
        <v>5276</v>
      </c>
      <c r="F2030" t="s">
        <v>8464</v>
      </c>
      <c r="G2030" t="s">
        <v>8340</v>
      </c>
      <c r="H2030" t="str">
        <f>VLOOKUP(Table_Query_from_Meridian_v32[[#This Row],[COUNTRY_CODE_OF_ORIGIN]],Sheet2!A:C,3,FALSE)</f>
        <v xml:space="preserve">New Zealand (Aotearoa) </v>
      </c>
    </row>
    <row r="2031" spans="1:8" x14ac:dyDescent="0.25">
      <c r="A2031" t="s">
        <v>5560</v>
      </c>
      <c r="B2031" t="s">
        <v>5561</v>
      </c>
      <c r="C2031" t="s">
        <v>5562</v>
      </c>
      <c r="D2031">
        <v>0.04</v>
      </c>
      <c r="E2031" t="s">
        <v>5276</v>
      </c>
      <c r="F2031" t="s">
        <v>8464</v>
      </c>
      <c r="G2031" t="s">
        <v>8340</v>
      </c>
      <c r="H2031" t="str">
        <f>VLOOKUP(Table_Query_from_Meridian_v32[[#This Row],[COUNTRY_CODE_OF_ORIGIN]],Sheet2!A:C,3,FALSE)</f>
        <v xml:space="preserve">New Zealand (Aotearoa) </v>
      </c>
    </row>
    <row r="2032" spans="1:8" x14ac:dyDescent="0.25">
      <c r="A2032" t="s">
        <v>5563</v>
      </c>
      <c r="B2032" t="s">
        <v>5564</v>
      </c>
      <c r="C2032" t="s">
        <v>5565</v>
      </c>
      <c r="D2032">
        <v>0.04</v>
      </c>
      <c r="E2032" t="s">
        <v>5276</v>
      </c>
      <c r="F2032" t="s">
        <v>8464</v>
      </c>
      <c r="G2032" t="s">
        <v>8340</v>
      </c>
      <c r="H2032" t="str">
        <f>VLOOKUP(Table_Query_from_Meridian_v32[[#This Row],[COUNTRY_CODE_OF_ORIGIN]],Sheet2!A:C,3,FALSE)</f>
        <v xml:space="preserve">New Zealand (Aotearoa) </v>
      </c>
    </row>
    <row r="2033" spans="1:8" x14ac:dyDescent="0.25">
      <c r="A2033" t="s">
        <v>5566</v>
      </c>
      <c r="B2033" t="s">
        <v>5567</v>
      </c>
      <c r="C2033" t="s">
        <v>5568</v>
      </c>
      <c r="D2033">
        <v>0.04</v>
      </c>
      <c r="E2033" t="s">
        <v>5276</v>
      </c>
      <c r="F2033" t="s">
        <v>8464</v>
      </c>
      <c r="G2033" t="s">
        <v>8340</v>
      </c>
      <c r="H2033" t="str">
        <f>VLOOKUP(Table_Query_from_Meridian_v32[[#This Row],[COUNTRY_CODE_OF_ORIGIN]],Sheet2!A:C,3,FALSE)</f>
        <v xml:space="preserve">New Zealand (Aotearoa) </v>
      </c>
    </row>
    <row r="2034" spans="1:8" x14ac:dyDescent="0.25">
      <c r="A2034" t="s">
        <v>5569</v>
      </c>
      <c r="B2034" t="s">
        <v>5570</v>
      </c>
      <c r="C2034" t="s">
        <v>5571</v>
      </c>
      <c r="D2034">
        <v>0.05</v>
      </c>
      <c r="E2034" t="s">
        <v>5276</v>
      </c>
      <c r="F2034" t="s">
        <v>8464</v>
      </c>
      <c r="G2034" t="s">
        <v>8340</v>
      </c>
      <c r="H2034" t="str">
        <f>VLOOKUP(Table_Query_from_Meridian_v32[[#This Row],[COUNTRY_CODE_OF_ORIGIN]],Sheet2!A:C,3,FALSE)</f>
        <v xml:space="preserve">New Zealand (Aotearoa) </v>
      </c>
    </row>
    <row r="2035" spans="1:8" x14ac:dyDescent="0.25">
      <c r="A2035" t="s">
        <v>5572</v>
      </c>
      <c r="B2035" t="s">
        <v>5573</v>
      </c>
      <c r="C2035" t="s">
        <v>5574</v>
      </c>
      <c r="D2035">
        <v>0.05</v>
      </c>
      <c r="E2035" t="s">
        <v>5276</v>
      </c>
      <c r="F2035" t="s">
        <v>8464</v>
      </c>
      <c r="G2035" t="s">
        <v>8340</v>
      </c>
      <c r="H2035" t="str">
        <f>VLOOKUP(Table_Query_from_Meridian_v32[[#This Row],[COUNTRY_CODE_OF_ORIGIN]],Sheet2!A:C,3,FALSE)</f>
        <v xml:space="preserve">New Zealand (Aotearoa) </v>
      </c>
    </row>
    <row r="2036" spans="1:8" x14ac:dyDescent="0.25">
      <c r="A2036" t="s">
        <v>5575</v>
      </c>
      <c r="B2036" t="s">
        <v>5576</v>
      </c>
      <c r="C2036" t="s">
        <v>5577</v>
      </c>
      <c r="D2036">
        <v>0.05</v>
      </c>
      <c r="E2036" t="s">
        <v>5276</v>
      </c>
      <c r="F2036" t="s">
        <v>8464</v>
      </c>
      <c r="G2036" t="s">
        <v>8340</v>
      </c>
      <c r="H2036" t="str">
        <f>VLOOKUP(Table_Query_from_Meridian_v32[[#This Row],[COUNTRY_CODE_OF_ORIGIN]],Sheet2!A:C,3,FALSE)</f>
        <v xml:space="preserve">New Zealand (Aotearoa) </v>
      </c>
    </row>
    <row r="2037" spans="1:8" x14ac:dyDescent="0.25">
      <c r="A2037" t="s">
        <v>5578</v>
      </c>
      <c r="B2037" t="s">
        <v>5579</v>
      </c>
      <c r="C2037" t="s">
        <v>5580</v>
      </c>
      <c r="D2037">
        <v>0.05</v>
      </c>
      <c r="E2037" t="s">
        <v>5276</v>
      </c>
      <c r="F2037" t="s">
        <v>8464</v>
      </c>
      <c r="G2037" t="s">
        <v>8340</v>
      </c>
      <c r="H2037" t="str">
        <f>VLOOKUP(Table_Query_from_Meridian_v32[[#This Row],[COUNTRY_CODE_OF_ORIGIN]],Sheet2!A:C,3,FALSE)</f>
        <v xml:space="preserve">New Zealand (Aotearoa) </v>
      </c>
    </row>
    <row r="2038" spans="1:8" x14ac:dyDescent="0.25">
      <c r="A2038" t="s">
        <v>5581</v>
      </c>
      <c r="B2038" t="s">
        <v>5582</v>
      </c>
      <c r="C2038" t="s">
        <v>5583</v>
      </c>
      <c r="D2038">
        <v>0.08</v>
      </c>
      <c r="E2038" t="s">
        <v>5276</v>
      </c>
      <c r="F2038" t="s">
        <v>8464</v>
      </c>
      <c r="G2038" t="s">
        <v>8340</v>
      </c>
      <c r="H2038" t="str">
        <f>VLOOKUP(Table_Query_from_Meridian_v32[[#This Row],[COUNTRY_CODE_OF_ORIGIN]],Sheet2!A:C,3,FALSE)</f>
        <v xml:space="preserve">New Zealand (Aotearoa) </v>
      </c>
    </row>
    <row r="2039" spans="1:8" x14ac:dyDescent="0.25">
      <c r="A2039" t="s">
        <v>5584</v>
      </c>
      <c r="B2039" t="s">
        <v>5585</v>
      </c>
      <c r="C2039" t="s">
        <v>5586</v>
      </c>
      <c r="D2039">
        <v>0.08</v>
      </c>
      <c r="E2039" t="s">
        <v>5276</v>
      </c>
      <c r="F2039" t="s">
        <v>8464</v>
      </c>
      <c r="G2039" t="s">
        <v>8340</v>
      </c>
      <c r="H2039" t="str">
        <f>VLOOKUP(Table_Query_from_Meridian_v32[[#This Row],[COUNTRY_CODE_OF_ORIGIN]],Sheet2!A:C,3,FALSE)</f>
        <v xml:space="preserve">New Zealand (Aotearoa) </v>
      </c>
    </row>
    <row r="2040" spans="1:8" x14ac:dyDescent="0.25">
      <c r="A2040" t="s">
        <v>5587</v>
      </c>
      <c r="B2040" t="s">
        <v>5588</v>
      </c>
      <c r="C2040" t="s">
        <v>5589</v>
      </c>
      <c r="D2040">
        <v>0.09</v>
      </c>
      <c r="E2040" t="s">
        <v>5276</v>
      </c>
      <c r="F2040" t="s">
        <v>8464</v>
      </c>
      <c r="G2040" t="s">
        <v>8340</v>
      </c>
      <c r="H2040" t="str">
        <f>VLOOKUP(Table_Query_from_Meridian_v32[[#This Row],[COUNTRY_CODE_OF_ORIGIN]],Sheet2!A:C,3,FALSE)</f>
        <v xml:space="preserve">New Zealand (Aotearoa) </v>
      </c>
    </row>
    <row r="2041" spans="1:8" x14ac:dyDescent="0.25">
      <c r="A2041" t="s">
        <v>5590</v>
      </c>
      <c r="B2041" t="s">
        <v>5591</v>
      </c>
      <c r="C2041" t="s">
        <v>5592</v>
      </c>
      <c r="D2041">
        <v>0.09</v>
      </c>
      <c r="E2041" t="s">
        <v>5276</v>
      </c>
      <c r="F2041" t="s">
        <v>8464</v>
      </c>
      <c r="G2041" t="s">
        <v>8340</v>
      </c>
      <c r="H2041" t="str">
        <f>VLOOKUP(Table_Query_from_Meridian_v32[[#This Row],[COUNTRY_CODE_OF_ORIGIN]],Sheet2!A:C,3,FALSE)</f>
        <v xml:space="preserve">New Zealand (Aotearoa) </v>
      </c>
    </row>
    <row r="2042" spans="1:8" x14ac:dyDescent="0.25">
      <c r="A2042" t="s">
        <v>5593</v>
      </c>
      <c r="B2042" t="s">
        <v>5594</v>
      </c>
      <c r="C2042" t="s">
        <v>5595</v>
      </c>
      <c r="D2042">
        <v>0.08</v>
      </c>
      <c r="E2042" t="s">
        <v>5276</v>
      </c>
      <c r="F2042" t="s">
        <v>8464</v>
      </c>
      <c r="G2042" t="s">
        <v>8340</v>
      </c>
      <c r="H2042" t="str">
        <f>VLOOKUP(Table_Query_from_Meridian_v32[[#This Row],[COUNTRY_CODE_OF_ORIGIN]],Sheet2!A:C,3,FALSE)</f>
        <v xml:space="preserve">New Zealand (Aotearoa) </v>
      </c>
    </row>
    <row r="2043" spans="1:8" x14ac:dyDescent="0.25">
      <c r="A2043" t="s">
        <v>5596</v>
      </c>
      <c r="B2043" t="s">
        <v>5597</v>
      </c>
      <c r="C2043" t="s">
        <v>5598</v>
      </c>
      <c r="D2043">
        <v>0.08</v>
      </c>
      <c r="E2043" t="s">
        <v>5276</v>
      </c>
      <c r="F2043" t="s">
        <v>8464</v>
      </c>
      <c r="G2043" t="s">
        <v>8340</v>
      </c>
      <c r="H2043" t="str">
        <f>VLOOKUP(Table_Query_from_Meridian_v32[[#This Row],[COUNTRY_CODE_OF_ORIGIN]],Sheet2!A:C,3,FALSE)</f>
        <v xml:space="preserve">New Zealand (Aotearoa) </v>
      </c>
    </row>
    <row r="2044" spans="1:8" x14ac:dyDescent="0.25">
      <c r="A2044" t="s">
        <v>5599</v>
      </c>
      <c r="B2044" t="s">
        <v>5600</v>
      </c>
      <c r="C2044" t="s">
        <v>5601</v>
      </c>
      <c r="D2044">
        <v>0.09</v>
      </c>
      <c r="E2044" t="s">
        <v>5276</v>
      </c>
      <c r="F2044" t="s">
        <v>8464</v>
      </c>
      <c r="G2044" t="s">
        <v>8340</v>
      </c>
      <c r="H2044" t="str">
        <f>VLOOKUP(Table_Query_from_Meridian_v32[[#This Row],[COUNTRY_CODE_OF_ORIGIN]],Sheet2!A:C,3,FALSE)</f>
        <v xml:space="preserve">New Zealand (Aotearoa) </v>
      </c>
    </row>
    <row r="2045" spans="1:8" x14ac:dyDescent="0.25">
      <c r="A2045" t="s">
        <v>5602</v>
      </c>
      <c r="B2045" t="s">
        <v>5603</v>
      </c>
      <c r="C2045" t="s">
        <v>5604</v>
      </c>
      <c r="D2045">
        <v>0.09</v>
      </c>
      <c r="E2045" t="s">
        <v>5276</v>
      </c>
      <c r="F2045" t="s">
        <v>8464</v>
      </c>
      <c r="G2045" t="s">
        <v>8340</v>
      </c>
      <c r="H2045" t="str">
        <f>VLOOKUP(Table_Query_from_Meridian_v32[[#This Row],[COUNTRY_CODE_OF_ORIGIN]],Sheet2!A:C,3,FALSE)</f>
        <v xml:space="preserve">New Zealand (Aotearoa) </v>
      </c>
    </row>
    <row r="2046" spans="1:8" x14ac:dyDescent="0.25">
      <c r="A2046" t="s">
        <v>5605</v>
      </c>
      <c r="B2046" t="s">
        <v>5606</v>
      </c>
      <c r="C2046" t="s">
        <v>5607</v>
      </c>
      <c r="D2046">
        <v>0.08</v>
      </c>
      <c r="E2046" t="s">
        <v>5276</v>
      </c>
      <c r="F2046" t="s">
        <v>8464</v>
      </c>
      <c r="G2046" t="s">
        <v>8340</v>
      </c>
      <c r="H2046" t="str">
        <f>VLOOKUP(Table_Query_from_Meridian_v32[[#This Row],[COUNTRY_CODE_OF_ORIGIN]],Sheet2!A:C,3,FALSE)</f>
        <v xml:space="preserve">New Zealand (Aotearoa) </v>
      </c>
    </row>
    <row r="2047" spans="1:8" x14ac:dyDescent="0.25">
      <c r="A2047" t="s">
        <v>5608</v>
      </c>
      <c r="B2047" t="s">
        <v>5609</v>
      </c>
      <c r="C2047" t="s">
        <v>5610</v>
      </c>
      <c r="D2047">
        <v>0.05</v>
      </c>
      <c r="E2047" t="s">
        <v>5276</v>
      </c>
      <c r="F2047" t="s">
        <v>8464</v>
      </c>
      <c r="G2047" t="s">
        <v>8340</v>
      </c>
      <c r="H2047" t="str">
        <f>VLOOKUP(Table_Query_from_Meridian_v32[[#This Row],[COUNTRY_CODE_OF_ORIGIN]],Sheet2!A:C,3,FALSE)</f>
        <v xml:space="preserve">New Zealand (Aotearoa) </v>
      </c>
    </row>
    <row r="2048" spans="1:8" x14ac:dyDescent="0.25">
      <c r="A2048" t="s">
        <v>5611</v>
      </c>
      <c r="B2048" t="s">
        <v>5612</v>
      </c>
      <c r="C2048" t="s">
        <v>5613</v>
      </c>
      <c r="D2048">
        <v>0.06</v>
      </c>
      <c r="E2048" t="s">
        <v>5276</v>
      </c>
      <c r="F2048" t="s">
        <v>8464</v>
      </c>
      <c r="G2048" t="s">
        <v>8340</v>
      </c>
      <c r="H2048" t="str">
        <f>VLOOKUP(Table_Query_from_Meridian_v32[[#This Row],[COUNTRY_CODE_OF_ORIGIN]],Sheet2!A:C,3,FALSE)</f>
        <v xml:space="preserve">New Zealand (Aotearoa) </v>
      </c>
    </row>
    <row r="2049" spans="1:8" x14ac:dyDescent="0.25">
      <c r="A2049" t="s">
        <v>5614</v>
      </c>
      <c r="B2049" t="s">
        <v>5615</v>
      </c>
      <c r="C2049" t="s">
        <v>5616</v>
      </c>
      <c r="D2049">
        <v>0.13</v>
      </c>
      <c r="E2049" t="s">
        <v>5276</v>
      </c>
      <c r="F2049" t="s">
        <v>8464</v>
      </c>
      <c r="G2049" t="s">
        <v>8340</v>
      </c>
      <c r="H2049" t="str">
        <f>VLOOKUP(Table_Query_from_Meridian_v32[[#This Row],[COUNTRY_CODE_OF_ORIGIN]],Sheet2!A:C,3,FALSE)</f>
        <v xml:space="preserve">New Zealand (Aotearoa) </v>
      </c>
    </row>
    <row r="2050" spans="1:8" x14ac:dyDescent="0.25">
      <c r="A2050" t="s">
        <v>5617</v>
      </c>
      <c r="B2050" t="s">
        <v>5618</v>
      </c>
      <c r="C2050" t="s">
        <v>5619</v>
      </c>
      <c r="D2050">
        <v>0.25</v>
      </c>
      <c r="E2050" t="s">
        <v>5276</v>
      </c>
      <c r="F2050" t="s">
        <v>8464</v>
      </c>
      <c r="G2050" t="s">
        <v>8340</v>
      </c>
      <c r="H2050" t="str">
        <f>VLOOKUP(Table_Query_from_Meridian_v32[[#This Row],[COUNTRY_CODE_OF_ORIGIN]],Sheet2!A:C,3,FALSE)</f>
        <v xml:space="preserve">New Zealand (Aotearoa) </v>
      </c>
    </row>
    <row r="2051" spans="1:8" x14ac:dyDescent="0.25">
      <c r="A2051" t="s">
        <v>5620</v>
      </c>
      <c r="B2051" t="s">
        <v>5621</v>
      </c>
      <c r="C2051" t="s">
        <v>5622</v>
      </c>
      <c r="D2051">
        <v>0.06</v>
      </c>
      <c r="E2051" t="s">
        <v>5276</v>
      </c>
      <c r="F2051" t="s">
        <v>8464</v>
      </c>
      <c r="G2051" t="s">
        <v>8340</v>
      </c>
      <c r="H2051" t="str">
        <f>VLOOKUP(Table_Query_from_Meridian_v32[[#This Row],[COUNTRY_CODE_OF_ORIGIN]],Sheet2!A:C,3,FALSE)</f>
        <v xml:space="preserve">New Zealand (Aotearoa) </v>
      </c>
    </row>
    <row r="2052" spans="1:8" x14ac:dyDescent="0.25">
      <c r="A2052" t="s">
        <v>5623</v>
      </c>
      <c r="B2052" t="s">
        <v>5624</v>
      </c>
      <c r="C2052" t="s">
        <v>5625</v>
      </c>
      <c r="D2052">
        <v>0.06</v>
      </c>
      <c r="E2052" t="s">
        <v>5276</v>
      </c>
      <c r="F2052" t="s">
        <v>8464</v>
      </c>
      <c r="G2052" t="s">
        <v>8340</v>
      </c>
      <c r="H2052" t="str">
        <f>VLOOKUP(Table_Query_from_Meridian_v32[[#This Row],[COUNTRY_CODE_OF_ORIGIN]],Sheet2!A:C,3,FALSE)</f>
        <v xml:space="preserve">New Zealand (Aotearoa) </v>
      </c>
    </row>
    <row r="2053" spans="1:8" x14ac:dyDescent="0.25">
      <c r="A2053" t="s">
        <v>5626</v>
      </c>
      <c r="B2053" t="s">
        <v>5627</v>
      </c>
      <c r="C2053" t="s">
        <v>5628</v>
      </c>
      <c r="D2053">
        <v>0.06</v>
      </c>
      <c r="E2053" t="s">
        <v>5276</v>
      </c>
      <c r="F2053" t="s">
        <v>8464</v>
      </c>
      <c r="G2053" t="s">
        <v>8340</v>
      </c>
      <c r="H2053" t="str">
        <f>VLOOKUP(Table_Query_from_Meridian_v32[[#This Row],[COUNTRY_CODE_OF_ORIGIN]],Sheet2!A:C,3,FALSE)</f>
        <v xml:space="preserve">New Zealand (Aotearoa) </v>
      </c>
    </row>
    <row r="2054" spans="1:8" x14ac:dyDescent="0.25">
      <c r="A2054" t="s">
        <v>5629</v>
      </c>
      <c r="B2054" t="s">
        <v>5630</v>
      </c>
      <c r="C2054" t="s">
        <v>5631</v>
      </c>
      <c r="D2054">
        <v>7.0000000000000007E-2</v>
      </c>
      <c r="E2054" t="s">
        <v>5276</v>
      </c>
      <c r="F2054" t="s">
        <v>8464</v>
      </c>
      <c r="G2054" t="s">
        <v>8340</v>
      </c>
      <c r="H2054" t="str">
        <f>VLOOKUP(Table_Query_from_Meridian_v32[[#This Row],[COUNTRY_CODE_OF_ORIGIN]],Sheet2!A:C,3,FALSE)</f>
        <v xml:space="preserve">New Zealand (Aotearoa) </v>
      </c>
    </row>
    <row r="2055" spans="1:8" x14ac:dyDescent="0.25">
      <c r="A2055" t="s">
        <v>5632</v>
      </c>
      <c r="B2055" t="s">
        <v>5633</v>
      </c>
      <c r="C2055" t="s">
        <v>5634</v>
      </c>
      <c r="D2055">
        <v>7.0000000000000007E-2</v>
      </c>
      <c r="E2055" t="s">
        <v>5276</v>
      </c>
      <c r="F2055" t="s">
        <v>8464</v>
      </c>
      <c r="G2055" t="s">
        <v>8340</v>
      </c>
      <c r="H2055" t="str">
        <f>VLOOKUP(Table_Query_from_Meridian_v32[[#This Row],[COUNTRY_CODE_OF_ORIGIN]],Sheet2!A:C,3,FALSE)</f>
        <v xml:space="preserve">New Zealand (Aotearoa) </v>
      </c>
    </row>
    <row r="2056" spans="1:8" x14ac:dyDescent="0.25">
      <c r="A2056" t="s">
        <v>5635</v>
      </c>
      <c r="B2056" t="s">
        <v>5636</v>
      </c>
      <c r="C2056" t="s">
        <v>5637</v>
      </c>
      <c r="D2056">
        <v>0.09</v>
      </c>
      <c r="E2056" t="s">
        <v>5276</v>
      </c>
      <c r="F2056" t="s">
        <v>8464</v>
      </c>
      <c r="G2056" t="s">
        <v>8340</v>
      </c>
      <c r="H2056" t="str">
        <f>VLOOKUP(Table_Query_from_Meridian_v32[[#This Row],[COUNTRY_CODE_OF_ORIGIN]],Sheet2!A:C,3,FALSE)</f>
        <v xml:space="preserve">New Zealand (Aotearoa) </v>
      </c>
    </row>
    <row r="2057" spans="1:8" x14ac:dyDescent="0.25">
      <c r="A2057" t="s">
        <v>5638</v>
      </c>
      <c r="B2057" t="s">
        <v>5639</v>
      </c>
      <c r="C2057" t="s">
        <v>5640</v>
      </c>
      <c r="D2057">
        <v>0.04</v>
      </c>
      <c r="E2057" t="s">
        <v>5276</v>
      </c>
      <c r="F2057" t="s">
        <v>8464</v>
      </c>
      <c r="G2057" t="s">
        <v>8340</v>
      </c>
      <c r="H2057" t="str">
        <f>VLOOKUP(Table_Query_from_Meridian_v32[[#This Row],[COUNTRY_CODE_OF_ORIGIN]],Sheet2!A:C,3,FALSE)</f>
        <v xml:space="preserve">New Zealand (Aotearoa) </v>
      </c>
    </row>
    <row r="2058" spans="1:8" x14ac:dyDescent="0.25">
      <c r="A2058" t="s">
        <v>5641</v>
      </c>
      <c r="B2058" t="s">
        <v>5642</v>
      </c>
      <c r="C2058" t="s">
        <v>5643</v>
      </c>
      <c r="D2058">
        <v>7.0000000000000007E-2</v>
      </c>
      <c r="E2058" t="s">
        <v>5276</v>
      </c>
      <c r="F2058" t="s">
        <v>8464</v>
      </c>
      <c r="G2058" t="s">
        <v>8340</v>
      </c>
      <c r="H2058" t="str">
        <f>VLOOKUP(Table_Query_from_Meridian_v32[[#This Row],[COUNTRY_CODE_OF_ORIGIN]],Sheet2!A:C,3,FALSE)</f>
        <v xml:space="preserve">New Zealand (Aotearoa) </v>
      </c>
    </row>
    <row r="2059" spans="1:8" x14ac:dyDescent="0.25">
      <c r="A2059" t="s">
        <v>5644</v>
      </c>
      <c r="B2059" t="s">
        <v>5645</v>
      </c>
      <c r="C2059" t="s">
        <v>5646</v>
      </c>
      <c r="D2059">
        <v>0.11</v>
      </c>
      <c r="E2059" t="s">
        <v>5276</v>
      </c>
      <c r="F2059" t="s">
        <v>8464</v>
      </c>
      <c r="G2059" t="s">
        <v>8340</v>
      </c>
      <c r="H2059" t="str">
        <f>VLOOKUP(Table_Query_from_Meridian_v32[[#This Row],[COUNTRY_CODE_OF_ORIGIN]],Sheet2!A:C,3,FALSE)</f>
        <v xml:space="preserve">New Zealand (Aotearoa) </v>
      </c>
    </row>
    <row r="2060" spans="1:8" x14ac:dyDescent="0.25">
      <c r="A2060" t="s">
        <v>5647</v>
      </c>
      <c r="B2060" t="s">
        <v>5648</v>
      </c>
      <c r="C2060" t="s">
        <v>5649</v>
      </c>
      <c r="D2060">
        <v>0.01</v>
      </c>
      <c r="E2060" t="s">
        <v>5276</v>
      </c>
      <c r="F2060" t="s">
        <v>8464</v>
      </c>
      <c r="G2060" t="s">
        <v>8340</v>
      </c>
      <c r="H2060" t="str">
        <f>VLOOKUP(Table_Query_from_Meridian_v32[[#This Row],[COUNTRY_CODE_OF_ORIGIN]],Sheet2!A:C,3,FALSE)</f>
        <v xml:space="preserve">New Zealand (Aotearoa) </v>
      </c>
    </row>
    <row r="2061" spans="1:8" x14ac:dyDescent="0.25">
      <c r="A2061" t="s">
        <v>5650</v>
      </c>
      <c r="B2061" t="s">
        <v>5651</v>
      </c>
      <c r="C2061" t="s">
        <v>5652</v>
      </c>
      <c r="D2061">
        <v>0.02</v>
      </c>
      <c r="E2061" t="s">
        <v>5276</v>
      </c>
      <c r="F2061" t="s">
        <v>8464</v>
      </c>
      <c r="G2061" t="s">
        <v>8340</v>
      </c>
      <c r="H2061" t="str">
        <f>VLOOKUP(Table_Query_from_Meridian_v32[[#This Row],[COUNTRY_CODE_OF_ORIGIN]],Sheet2!A:C,3,FALSE)</f>
        <v xml:space="preserve">New Zealand (Aotearoa) </v>
      </c>
    </row>
    <row r="2062" spans="1:8" x14ac:dyDescent="0.25">
      <c r="A2062" t="s">
        <v>5653</v>
      </c>
      <c r="B2062" t="s">
        <v>5654</v>
      </c>
      <c r="C2062" t="s">
        <v>5655</v>
      </c>
      <c r="D2062">
        <v>0.03</v>
      </c>
      <c r="E2062" t="s">
        <v>5276</v>
      </c>
      <c r="F2062" t="s">
        <v>8464</v>
      </c>
      <c r="G2062" t="s">
        <v>8340</v>
      </c>
      <c r="H2062" t="str">
        <f>VLOOKUP(Table_Query_from_Meridian_v32[[#This Row],[COUNTRY_CODE_OF_ORIGIN]],Sheet2!A:C,3,FALSE)</f>
        <v xml:space="preserve">New Zealand (Aotearoa) </v>
      </c>
    </row>
    <row r="2063" spans="1:8" x14ac:dyDescent="0.25">
      <c r="A2063" t="s">
        <v>5656</v>
      </c>
      <c r="B2063" t="s">
        <v>5657</v>
      </c>
      <c r="C2063" t="s">
        <v>5658</v>
      </c>
      <c r="D2063">
        <v>0.05</v>
      </c>
      <c r="E2063" t="s">
        <v>5276</v>
      </c>
      <c r="F2063" t="s">
        <v>8464</v>
      </c>
      <c r="G2063" t="s">
        <v>8340</v>
      </c>
      <c r="H2063" t="str">
        <f>VLOOKUP(Table_Query_from_Meridian_v32[[#This Row],[COUNTRY_CODE_OF_ORIGIN]],Sheet2!A:C,3,FALSE)</f>
        <v xml:space="preserve">New Zealand (Aotearoa) </v>
      </c>
    </row>
    <row r="2064" spans="1:8" x14ac:dyDescent="0.25">
      <c r="A2064" t="s">
        <v>5659</v>
      </c>
      <c r="B2064" t="s">
        <v>5660</v>
      </c>
      <c r="C2064" t="s">
        <v>5661</v>
      </c>
      <c r="D2064">
        <v>0.06</v>
      </c>
      <c r="E2064" t="s">
        <v>5276</v>
      </c>
      <c r="F2064" t="s">
        <v>8464</v>
      </c>
      <c r="G2064" t="s">
        <v>8340</v>
      </c>
      <c r="H2064" t="str">
        <f>VLOOKUP(Table_Query_from_Meridian_v32[[#This Row],[COUNTRY_CODE_OF_ORIGIN]],Sheet2!A:C,3,FALSE)</f>
        <v xml:space="preserve">New Zealand (Aotearoa) </v>
      </c>
    </row>
    <row r="2065" spans="1:8" x14ac:dyDescent="0.25">
      <c r="A2065" t="s">
        <v>5662</v>
      </c>
      <c r="B2065" t="s">
        <v>5663</v>
      </c>
      <c r="C2065" t="s">
        <v>5664</v>
      </c>
      <c r="D2065">
        <v>0.11</v>
      </c>
      <c r="E2065" t="s">
        <v>5276</v>
      </c>
      <c r="F2065" t="s">
        <v>8464</v>
      </c>
      <c r="G2065" t="s">
        <v>8340</v>
      </c>
      <c r="H2065" t="str">
        <f>VLOOKUP(Table_Query_from_Meridian_v32[[#This Row],[COUNTRY_CODE_OF_ORIGIN]],Sheet2!A:C,3,FALSE)</f>
        <v xml:space="preserve">New Zealand (Aotearoa) </v>
      </c>
    </row>
    <row r="2066" spans="1:8" x14ac:dyDescent="0.25">
      <c r="A2066" t="s">
        <v>5665</v>
      </c>
      <c r="B2066" t="s">
        <v>5666</v>
      </c>
      <c r="C2066" t="s">
        <v>5667</v>
      </c>
      <c r="D2066">
        <v>0.3</v>
      </c>
      <c r="E2066" t="s">
        <v>5276</v>
      </c>
      <c r="F2066" t="s">
        <v>8464</v>
      </c>
      <c r="G2066" t="s">
        <v>8340</v>
      </c>
      <c r="H2066" t="str">
        <f>VLOOKUP(Table_Query_from_Meridian_v32[[#This Row],[COUNTRY_CODE_OF_ORIGIN]],Sheet2!A:C,3,FALSE)</f>
        <v xml:space="preserve">New Zealand (Aotearoa) </v>
      </c>
    </row>
    <row r="2067" spans="1:8" x14ac:dyDescent="0.25">
      <c r="A2067" t="s">
        <v>5668</v>
      </c>
      <c r="B2067" t="s">
        <v>5669</v>
      </c>
      <c r="C2067" t="s">
        <v>5670</v>
      </c>
      <c r="D2067">
        <v>0.02</v>
      </c>
      <c r="E2067" t="s">
        <v>5276</v>
      </c>
      <c r="F2067" t="s">
        <v>8464</v>
      </c>
      <c r="G2067" t="s">
        <v>8340</v>
      </c>
      <c r="H2067" t="str">
        <f>VLOOKUP(Table_Query_from_Meridian_v32[[#This Row],[COUNTRY_CODE_OF_ORIGIN]],Sheet2!A:C,3,FALSE)</f>
        <v xml:space="preserve">New Zealand (Aotearoa) </v>
      </c>
    </row>
    <row r="2068" spans="1:8" x14ac:dyDescent="0.25">
      <c r="A2068" t="s">
        <v>5671</v>
      </c>
      <c r="B2068" t="s">
        <v>5672</v>
      </c>
      <c r="C2068" t="s">
        <v>5673</v>
      </c>
      <c r="D2068">
        <v>0.02</v>
      </c>
      <c r="E2068" t="s">
        <v>5276</v>
      </c>
      <c r="F2068" t="s">
        <v>8464</v>
      </c>
      <c r="G2068" t="s">
        <v>8340</v>
      </c>
      <c r="H2068" t="str">
        <f>VLOOKUP(Table_Query_from_Meridian_v32[[#This Row],[COUNTRY_CODE_OF_ORIGIN]],Sheet2!A:C,3,FALSE)</f>
        <v xml:space="preserve">New Zealand (Aotearoa) </v>
      </c>
    </row>
    <row r="2069" spans="1:8" x14ac:dyDescent="0.25">
      <c r="A2069" t="s">
        <v>5674</v>
      </c>
      <c r="B2069" t="s">
        <v>5675</v>
      </c>
      <c r="C2069" t="s">
        <v>5676</v>
      </c>
      <c r="D2069">
        <v>0.04</v>
      </c>
      <c r="E2069" t="s">
        <v>5276</v>
      </c>
      <c r="F2069" t="s">
        <v>8464</v>
      </c>
      <c r="G2069" t="s">
        <v>8340</v>
      </c>
      <c r="H2069" t="str">
        <f>VLOOKUP(Table_Query_from_Meridian_v32[[#This Row],[COUNTRY_CODE_OF_ORIGIN]],Sheet2!A:C,3,FALSE)</f>
        <v xml:space="preserve">New Zealand (Aotearoa) </v>
      </c>
    </row>
    <row r="2070" spans="1:8" x14ac:dyDescent="0.25">
      <c r="A2070" t="s">
        <v>5677</v>
      </c>
      <c r="B2070" t="s">
        <v>5678</v>
      </c>
      <c r="C2070" t="s">
        <v>5679</v>
      </c>
      <c r="D2070">
        <v>0.06</v>
      </c>
      <c r="E2070" t="s">
        <v>5276</v>
      </c>
      <c r="F2070" t="s">
        <v>8464</v>
      </c>
      <c r="G2070" t="s">
        <v>8340</v>
      </c>
      <c r="H2070" t="str">
        <f>VLOOKUP(Table_Query_from_Meridian_v32[[#This Row],[COUNTRY_CODE_OF_ORIGIN]],Sheet2!A:C,3,FALSE)</f>
        <v xml:space="preserve">New Zealand (Aotearoa) </v>
      </c>
    </row>
    <row r="2071" spans="1:8" x14ac:dyDescent="0.25">
      <c r="A2071" t="s">
        <v>5680</v>
      </c>
      <c r="B2071" t="s">
        <v>5681</v>
      </c>
      <c r="C2071" t="s">
        <v>5682</v>
      </c>
      <c r="D2071">
        <v>0.06</v>
      </c>
      <c r="E2071" t="s">
        <v>5276</v>
      </c>
      <c r="F2071" t="s">
        <v>8464</v>
      </c>
      <c r="G2071" t="s">
        <v>8340</v>
      </c>
      <c r="H2071" t="str">
        <f>VLOOKUP(Table_Query_from_Meridian_v32[[#This Row],[COUNTRY_CODE_OF_ORIGIN]],Sheet2!A:C,3,FALSE)</f>
        <v xml:space="preserve">New Zealand (Aotearoa) </v>
      </c>
    </row>
    <row r="2072" spans="1:8" x14ac:dyDescent="0.25">
      <c r="A2072" t="s">
        <v>5683</v>
      </c>
      <c r="B2072" t="s">
        <v>5684</v>
      </c>
      <c r="C2072" t="s">
        <v>5685</v>
      </c>
      <c r="D2072">
        <v>0.25</v>
      </c>
      <c r="E2072" t="s">
        <v>5276</v>
      </c>
      <c r="F2072" t="s">
        <v>8464</v>
      </c>
      <c r="G2072" t="s">
        <v>8340</v>
      </c>
      <c r="H2072" t="str">
        <f>VLOOKUP(Table_Query_from_Meridian_v32[[#This Row],[COUNTRY_CODE_OF_ORIGIN]],Sheet2!A:C,3,FALSE)</f>
        <v xml:space="preserve">New Zealand (Aotearoa) </v>
      </c>
    </row>
    <row r="2073" spans="1:8" x14ac:dyDescent="0.25">
      <c r="A2073" t="s">
        <v>5686</v>
      </c>
      <c r="B2073" t="s">
        <v>5687</v>
      </c>
      <c r="C2073" t="s">
        <v>5688</v>
      </c>
      <c r="D2073">
        <v>0.21</v>
      </c>
      <c r="E2073" t="s">
        <v>5276</v>
      </c>
      <c r="F2073" t="s">
        <v>8464</v>
      </c>
      <c r="G2073" t="s">
        <v>8340</v>
      </c>
      <c r="H2073" t="str">
        <f>VLOOKUP(Table_Query_from_Meridian_v32[[#This Row],[COUNTRY_CODE_OF_ORIGIN]],Sheet2!A:C,3,FALSE)</f>
        <v xml:space="preserve">New Zealand (Aotearoa) </v>
      </c>
    </row>
    <row r="2074" spans="1:8" x14ac:dyDescent="0.25">
      <c r="A2074" t="s">
        <v>5689</v>
      </c>
      <c r="B2074" t="s">
        <v>5690</v>
      </c>
      <c r="C2074" t="s">
        <v>5691</v>
      </c>
      <c r="D2074">
        <v>0.02</v>
      </c>
      <c r="E2074" t="s">
        <v>5276</v>
      </c>
      <c r="F2074" t="s">
        <v>8464</v>
      </c>
      <c r="G2074" t="s">
        <v>8340</v>
      </c>
      <c r="H2074" t="str">
        <f>VLOOKUP(Table_Query_from_Meridian_v32[[#This Row],[COUNTRY_CODE_OF_ORIGIN]],Sheet2!A:C,3,FALSE)</f>
        <v xml:space="preserve">New Zealand (Aotearoa) </v>
      </c>
    </row>
    <row r="2075" spans="1:8" x14ac:dyDescent="0.25">
      <c r="A2075" t="s">
        <v>5692</v>
      </c>
      <c r="B2075" t="s">
        <v>9030</v>
      </c>
      <c r="C2075" t="s">
        <v>9054</v>
      </c>
      <c r="D2075">
        <v>0.02</v>
      </c>
      <c r="E2075" t="s">
        <v>5276</v>
      </c>
      <c r="F2075" t="s">
        <v>8464</v>
      </c>
      <c r="G2075" t="s">
        <v>8340</v>
      </c>
      <c r="H2075" t="str">
        <f>VLOOKUP(Table_Query_from_Meridian_v32[[#This Row],[COUNTRY_CODE_OF_ORIGIN]],Sheet2!A:C,3,FALSE)</f>
        <v xml:space="preserve">New Zealand (Aotearoa) </v>
      </c>
    </row>
    <row r="2076" spans="1:8" x14ac:dyDescent="0.25">
      <c r="A2076" t="s">
        <v>5693</v>
      </c>
      <c r="B2076" t="s">
        <v>5694</v>
      </c>
      <c r="C2076" t="s">
        <v>5695</v>
      </c>
      <c r="D2076">
        <v>0.03</v>
      </c>
      <c r="E2076" t="s">
        <v>5276</v>
      </c>
      <c r="F2076" t="s">
        <v>8464</v>
      </c>
      <c r="G2076" t="s">
        <v>8340</v>
      </c>
      <c r="H2076" t="str">
        <f>VLOOKUP(Table_Query_from_Meridian_v32[[#This Row],[COUNTRY_CODE_OF_ORIGIN]],Sheet2!A:C,3,FALSE)</f>
        <v xml:space="preserve">New Zealand (Aotearoa) </v>
      </c>
    </row>
    <row r="2077" spans="1:8" x14ac:dyDescent="0.25">
      <c r="A2077" t="s">
        <v>5696</v>
      </c>
      <c r="B2077" t="s">
        <v>5697</v>
      </c>
      <c r="C2077" t="s">
        <v>5698</v>
      </c>
      <c r="D2077">
        <v>0.02</v>
      </c>
      <c r="E2077" t="s">
        <v>5276</v>
      </c>
      <c r="F2077" t="s">
        <v>8464</v>
      </c>
      <c r="G2077" t="s">
        <v>8340</v>
      </c>
      <c r="H2077" t="str">
        <f>VLOOKUP(Table_Query_from_Meridian_v32[[#This Row],[COUNTRY_CODE_OF_ORIGIN]],Sheet2!A:C,3,FALSE)</f>
        <v xml:space="preserve">New Zealand (Aotearoa) </v>
      </c>
    </row>
    <row r="2078" spans="1:8" x14ac:dyDescent="0.25">
      <c r="A2078" t="s">
        <v>5699</v>
      </c>
      <c r="B2078" t="s">
        <v>5700</v>
      </c>
      <c r="C2078" t="s">
        <v>5701</v>
      </c>
      <c r="D2078">
        <v>0.05</v>
      </c>
      <c r="E2078" t="s">
        <v>5276</v>
      </c>
      <c r="F2078" t="s">
        <v>8464</v>
      </c>
      <c r="G2078" t="s">
        <v>8340</v>
      </c>
      <c r="H2078" t="str">
        <f>VLOOKUP(Table_Query_from_Meridian_v32[[#This Row],[COUNTRY_CODE_OF_ORIGIN]],Sheet2!A:C,3,FALSE)</f>
        <v xml:space="preserve">New Zealand (Aotearoa) </v>
      </c>
    </row>
    <row r="2079" spans="1:8" x14ac:dyDescent="0.25">
      <c r="A2079" t="s">
        <v>5702</v>
      </c>
      <c r="B2079" t="s">
        <v>9031</v>
      </c>
      <c r="C2079" t="s">
        <v>9054</v>
      </c>
      <c r="D2079">
        <v>0</v>
      </c>
      <c r="E2079" t="s">
        <v>5276</v>
      </c>
      <c r="F2079" t="s">
        <v>5</v>
      </c>
      <c r="G2079" t="s">
        <v>5</v>
      </c>
      <c r="H2079" t="str">
        <f>VLOOKUP(Table_Query_from_Meridian_v32[[#This Row],[COUNTRY_CODE_OF_ORIGIN]],Sheet2!A:C,3,FALSE)</f>
        <v xml:space="preserve">New Zealand (Aotearoa) </v>
      </c>
    </row>
    <row r="2080" spans="1:8" x14ac:dyDescent="0.25">
      <c r="A2080" t="s">
        <v>5703</v>
      </c>
      <c r="B2080" t="s">
        <v>5704</v>
      </c>
      <c r="C2080" t="s">
        <v>5705</v>
      </c>
      <c r="D2080">
        <v>7.0000000000000007E-2</v>
      </c>
      <c r="E2080" t="s">
        <v>5276</v>
      </c>
      <c r="F2080" t="s">
        <v>8464</v>
      </c>
      <c r="G2080" t="s">
        <v>8340</v>
      </c>
      <c r="H2080" t="str">
        <f>VLOOKUP(Table_Query_from_Meridian_v32[[#This Row],[COUNTRY_CODE_OF_ORIGIN]],Sheet2!A:C,3,FALSE)</f>
        <v xml:space="preserve">New Zealand (Aotearoa) </v>
      </c>
    </row>
    <row r="2081" spans="1:8" x14ac:dyDescent="0.25">
      <c r="A2081" t="s">
        <v>5706</v>
      </c>
      <c r="B2081" t="s">
        <v>5707</v>
      </c>
      <c r="C2081" t="s">
        <v>5708</v>
      </c>
      <c r="D2081">
        <v>0.09</v>
      </c>
      <c r="E2081" t="s">
        <v>5276</v>
      </c>
      <c r="F2081" t="s">
        <v>8464</v>
      </c>
      <c r="G2081" t="s">
        <v>8340</v>
      </c>
      <c r="H2081" t="str">
        <f>VLOOKUP(Table_Query_from_Meridian_v32[[#This Row],[COUNTRY_CODE_OF_ORIGIN]],Sheet2!A:C,3,FALSE)</f>
        <v xml:space="preserve">New Zealand (Aotearoa) </v>
      </c>
    </row>
    <row r="2082" spans="1:8" x14ac:dyDescent="0.25">
      <c r="A2082" t="s">
        <v>5709</v>
      </c>
      <c r="B2082" t="s">
        <v>5710</v>
      </c>
      <c r="C2082" t="s">
        <v>5711</v>
      </c>
      <c r="D2082">
        <v>0.15</v>
      </c>
      <c r="E2082" t="s">
        <v>5276</v>
      </c>
      <c r="F2082" t="s">
        <v>8464</v>
      </c>
      <c r="G2082" t="s">
        <v>8340</v>
      </c>
      <c r="H2082" t="str">
        <f>VLOOKUP(Table_Query_from_Meridian_v32[[#This Row],[COUNTRY_CODE_OF_ORIGIN]],Sheet2!A:C,3,FALSE)</f>
        <v xml:space="preserve">New Zealand (Aotearoa) </v>
      </c>
    </row>
    <row r="2083" spans="1:8" x14ac:dyDescent="0.25">
      <c r="A2083" t="s">
        <v>5712</v>
      </c>
      <c r="B2083" t="s">
        <v>5713</v>
      </c>
      <c r="C2083" t="s">
        <v>5714</v>
      </c>
      <c r="D2083">
        <v>0.02</v>
      </c>
      <c r="E2083" t="s">
        <v>5276</v>
      </c>
      <c r="F2083" t="s">
        <v>8464</v>
      </c>
      <c r="G2083" t="s">
        <v>8340</v>
      </c>
      <c r="H2083" t="str">
        <f>VLOOKUP(Table_Query_from_Meridian_v32[[#This Row],[COUNTRY_CODE_OF_ORIGIN]],Sheet2!A:C,3,FALSE)</f>
        <v xml:space="preserve">New Zealand (Aotearoa) </v>
      </c>
    </row>
    <row r="2084" spans="1:8" x14ac:dyDescent="0.25">
      <c r="A2084" t="s">
        <v>5715</v>
      </c>
      <c r="B2084" t="s">
        <v>5716</v>
      </c>
      <c r="C2084" t="s">
        <v>5717</v>
      </c>
      <c r="D2084">
        <v>0.08</v>
      </c>
      <c r="E2084" t="s">
        <v>5276</v>
      </c>
      <c r="F2084" t="s">
        <v>8464</v>
      </c>
      <c r="G2084" t="s">
        <v>8340</v>
      </c>
      <c r="H2084" t="str">
        <f>VLOOKUP(Table_Query_from_Meridian_v32[[#This Row],[COUNTRY_CODE_OF_ORIGIN]],Sheet2!A:C,3,FALSE)</f>
        <v xml:space="preserve">New Zealand (Aotearoa) </v>
      </c>
    </row>
    <row r="2085" spans="1:8" x14ac:dyDescent="0.25">
      <c r="A2085" t="s">
        <v>5718</v>
      </c>
      <c r="B2085" t="s">
        <v>5719</v>
      </c>
      <c r="C2085" t="s">
        <v>5720</v>
      </c>
      <c r="D2085">
        <v>0</v>
      </c>
      <c r="E2085" t="s">
        <v>5276</v>
      </c>
      <c r="F2085" t="s">
        <v>8464</v>
      </c>
      <c r="G2085" t="s">
        <v>8340</v>
      </c>
      <c r="H2085" t="str">
        <f>VLOOKUP(Table_Query_from_Meridian_v32[[#This Row],[COUNTRY_CODE_OF_ORIGIN]],Sheet2!A:C,3,FALSE)</f>
        <v xml:space="preserve">New Zealand (Aotearoa) </v>
      </c>
    </row>
    <row r="2086" spans="1:8" x14ac:dyDescent="0.25">
      <c r="A2086" t="s">
        <v>5721</v>
      </c>
      <c r="B2086" t="s">
        <v>5722</v>
      </c>
      <c r="C2086" t="s">
        <v>5723</v>
      </c>
      <c r="D2086">
        <v>0</v>
      </c>
      <c r="E2086" t="s">
        <v>5276</v>
      </c>
      <c r="F2086" t="s">
        <v>8464</v>
      </c>
      <c r="G2086" t="s">
        <v>8340</v>
      </c>
      <c r="H2086" t="str">
        <f>VLOOKUP(Table_Query_from_Meridian_v32[[#This Row],[COUNTRY_CODE_OF_ORIGIN]],Sheet2!A:C,3,FALSE)</f>
        <v xml:space="preserve">New Zealand (Aotearoa) </v>
      </c>
    </row>
    <row r="2087" spans="1:8" x14ac:dyDescent="0.25">
      <c r="A2087" t="s">
        <v>5724</v>
      </c>
      <c r="B2087" t="s">
        <v>5725</v>
      </c>
      <c r="C2087" t="s">
        <v>5726</v>
      </c>
      <c r="D2087">
        <v>0.04</v>
      </c>
      <c r="E2087" t="s">
        <v>5276</v>
      </c>
      <c r="F2087" t="s">
        <v>8464</v>
      </c>
      <c r="G2087" t="s">
        <v>8340</v>
      </c>
      <c r="H2087" t="str">
        <f>VLOOKUP(Table_Query_from_Meridian_v32[[#This Row],[COUNTRY_CODE_OF_ORIGIN]],Sheet2!A:C,3,FALSE)</f>
        <v xml:space="preserve">New Zealand (Aotearoa) </v>
      </c>
    </row>
    <row r="2088" spans="1:8" x14ac:dyDescent="0.25">
      <c r="A2088" t="s">
        <v>5727</v>
      </c>
      <c r="B2088" t="s">
        <v>5728</v>
      </c>
      <c r="C2088" t="s">
        <v>5729</v>
      </c>
      <c r="D2088">
        <v>7.0000000000000007E-2</v>
      </c>
      <c r="E2088" t="s">
        <v>5276</v>
      </c>
      <c r="F2088" t="s">
        <v>8464</v>
      </c>
      <c r="G2088" t="s">
        <v>8340</v>
      </c>
      <c r="H2088" t="str">
        <f>VLOOKUP(Table_Query_from_Meridian_v32[[#This Row],[COUNTRY_CODE_OF_ORIGIN]],Sheet2!A:C,3,FALSE)</f>
        <v xml:space="preserve">New Zealand (Aotearoa) </v>
      </c>
    </row>
    <row r="2089" spans="1:8" x14ac:dyDescent="0.25">
      <c r="A2089" t="s">
        <v>5730</v>
      </c>
      <c r="B2089" t="s">
        <v>5731</v>
      </c>
      <c r="C2089" t="s">
        <v>5732</v>
      </c>
      <c r="D2089">
        <v>0.08</v>
      </c>
      <c r="E2089" t="s">
        <v>5276</v>
      </c>
      <c r="F2089" t="s">
        <v>8464</v>
      </c>
      <c r="G2089" t="s">
        <v>8340</v>
      </c>
      <c r="H2089" t="str">
        <f>VLOOKUP(Table_Query_from_Meridian_v32[[#This Row],[COUNTRY_CODE_OF_ORIGIN]],Sheet2!A:C,3,FALSE)</f>
        <v xml:space="preserve">New Zealand (Aotearoa) </v>
      </c>
    </row>
    <row r="2090" spans="1:8" x14ac:dyDescent="0.25">
      <c r="A2090" t="s">
        <v>5733</v>
      </c>
      <c r="B2090" t="s">
        <v>5734</v>
      </c>
      <c r="C2090" t="s">
        <v>5735</v>
      </c>
      <c r="D2090">
        <v>0.08</v>
      </c>
      <c r="E2090" t="s">
        <v>5276</v>
      </c>
      <c r="F2090" t="s">
        <v>8464</v>
      </c>
      <c r="G2090" t="s">
        <v>8340</v>
      </c>
      <c r="H2090" t="str">
        <f>VLOOKUP(Table_Query_from_Meridian_v32[[#This Row],[COUNTRY_CODE_OF_ORIGIN]],Sheet2!A:C,3,FALSE)</f>
        <v xml:space="preserve">New Zealand (Aotearoa) </v>
      </c>
    </row>
    <row r="2091" spans="1:8" x14ac:dyDescent="0.25">
      <c r="A2091" t="s">
        <v>5736</v>
      </c>
      <c r="B2091" t="s">
        <v>5737</v>
      </c>
      <c r="C2091" t="s">
        <v>5738</v>
      </c>
      <c r="D2091">
        <v>0.13</v>
      </c>
      <c r="E2091" t="s">
        <v>5276</v>
      </c>
      <c r="F2091" t="s">
        <v>8464</v>
      </c>
      <c r="G2091" t="s">
        <v>8340</v>
      </c>
      <c r="H2091" t="str">
        <f>VLOOKUP(Table_Query_from_Meridian_v32[[#This Row],[COUNTRY_CODE_OF_ORIGIN]],Sheet2!A:C,3,FALSE)</f>
        <v xml:space="preserve">New Zealand (Aotearoa) </v>
      </c>
    </row>
    <row r="2092" spans="1:8" x14ac:dyDescent="0.25">
      <c r="A2092" t="s">
        <v>5739</v>
      </c>
      <c r="B2092" t="s">
        <v>5740</v>
      </c>
      <c r="C2092" t="s">
        <v>5741</v>
      </c>
      <c r="D2092">
        <v>0.03</v>
      </c>
      <c r="E2092" t="s">
        <v>5276</v>
      </c>
      <c r="F2092" t="s">
        <v>8464</v>
      </c>
      <c r="G2092" t="s">
        <v>8340</v>
      </c>
      <c r="H2092" t="str">
        <f>VLOOKUP(Table_Query_from_Meridian_v32[[#This Row],[COUNTRY_CODE_OF_ORIGIN]],Sheet2!A:C,3,FALSE)</f>
        <v xml:space="preserve">New Zealand (Aotearoa) </v>
      </c>
    </row>
    <row r="2093" spans="1:8" x14ac:dyDescent="0.25">
      <c r="A2093" t="s">
        <v>5742</v>
      </c>
      <c r="B2093" t="s">
        <v>5743</v>
      </c>
      <c r="C2093" t="s">
        <v>5744</v>
      </c>
      <c r="D2093">
        <v>0.04</v>
      </c>
      <c r="E2093" t="s">
        <v>5276</v>
      </c>
      <c r="F2093" t="s">
        <v>8464</v>
      </c>
      <c r="G2093" t="s">
        <v>8340</v>
      </c>
      <c r="H2093" t="str">
        <f>VLOOKUP(Table_Query_from_Meridian_v32[[#This Row],[COUNTRY_CODE_OF_ORIGIN]],Sheet2!A:C,3,FALSE)</f>
        <v xml:space="preserve">New Zealand (Aotearoa) </v>
      </c>
    </row>
    <row r="2094" spans="1:8" x14ac:dyDescent="0.25">
      <c r="A2094" t="s">
        <v>5745</v>
      </c>
      <c r="B2094" t="s">
        <v>5746</v>
      </c>
      <c r="C2094" t="s">
        <v>5747</v>
      </c>
      <c r="D2094">
        <v>0.06</v>
      </c>
      <c r="E2094" t="s">
        <v>5276</v>
      </c>
      <c r="F2094" t="s">
        <v>8464</v>
      </c>
      <c r="G2094" t="s">
        <v>8340</v>
      </c>
      <c r="H2094" t="str">
        <f>VLOOKUP(Table_Query_from_Meridian_v32[[#This Row],[COUNTRY_CODE_OF_ORIGIN]],Sheet2!A:C,3,FALSE)</f>
        <v xml:space="preserve">New Zealand (Aotearoa) </v>
      </c>
    </row>
    <row r="2095" spans="1:8" x14ac:dyDescent="0.25">
      <c r="A2095" t="s">
        <v>5748</v>
      </c>
      <c r="B2095" t="s">
        <v>5749</v>
      </c>
      <c r="C2095" t="s">
        <v>5750</v>
      </c>
      <c r="D2095">
        <v>7.0000000000000007E-2</v>
      </c>
      <c r="E2095" t="s">
        <v>5276</v>
      </c>
      <c r="F2095" t="s">
        <v>8464</v>
      </c>
      <c r="G2095" t="s">
        <v>8340</v>
      </c>
      <c r="H2095" t="str">
        <f>VLOOKUP(Table_Query_from_Meridian_v32[[#This Row],[COUNTRY_CODE_OF_ORIGIN]],Sheet2!A:C,3,FALSE)</f>
        <v xml:space="preserve">New Zealand (Aotearoa) </v>
      </c>
    </row>
    <row r="2096" spans="1:8" x14ac:dyDescent="0.25">
      <c r="A2096" t="s">
        <v>5751</v>
      </c>
      <c r="B2096" t="s">
        <v>5752</v>
      </c>
      <c r="C2096" t="s">
        <v>5753</v>
      </c>
      <c r="D2096">
        <v>0.11</v>
      </c>
      <c r="E2096" t="s">
        <v>5276</v>
      </c>
      <c r="F2096" t="s">
        <v>8464</v>
      </c>
      <c r="G2096" t="s">
        <v>8340</v>
      </c>
      <c r="H2096" t="str">
        <f>VLOOKUP(Table_Query_from_Meridian_v32[[#This Row],[COUNTRY_CODE_OF_ORIGIN]],Sheet2!A:C,3,FALSE)</f>
        <v xml:space="preserve">New Zealand (Aotearoa) </v>
      </c>
    </row>
    <row r="2097" spans="1:8" x14ac:dyDescent="0.25">
      <c r="A2097" t="s">
        <v>5754</v>
      </c>
      <c r="B2097" t="s">
        <v>5755</v>
      </c>
      <c r="C2097" t="s">
        <v>5756</v>
      </c>
      <c r="D2097">
        <v>0.03</v>
      </c>
      <c r="E2097" t="s">
        <v>5276</v>
      </c>
      <c r="F2097" t="s">
        <v>8464</v>
      </c>
      <c r="G2097" t="s">
        <v>8340</v>
      </c>
      <c r="H2097" t="str">
        <f>VLOOKUP(Table_Query_from_Meridian_v32[[#This Row],[COUNTRY_CODE_OF_ORIGIN]],Sheet2!A:C,3,FALSE)</f>
        <v xml:space="preserve">New Zealand (Aotearoa) </v>
      </c>
    </row>
    <row r="2098" spans="1:8" x14ac:dyDescent="0.25">
      <c r="A2098" t="s">
        <v>5757</v>
      </c>
      <c r="B2098" t="s">
        <v>5758</v>
      </c>
      <c r="C2098" t="s">
        <v>5759</v>
      </c>
      <c r="D2098">
        <v>0.06</v>
      </c>
      <c r="E2098" t="s">
        <v>5276</v>
      </c>
      <c r="F2098" t="s">
        <v>8464</v>
      </c>
      <c r="G2098" t="s">
        <v>8340</v>
      </c>
      <c r="H2098" t="str">
        <f>VLOOKUP(Table_Query_from_Meridian_v32[[#This Row],[COUNTRY_CODE_OF_ORIGIN]],Sheet2!A:C,3,FALSE)</f>
        <v xml:space="preserve">New Zealand (Aotearoa) </v>
      </c>
    </row>
    <row r="2099" spans="1:8" x14ac:dyDescent="0.25">
      <c r="A2099" t="s">
        <v>5760</v>
      </c>
      <c r="B2099" t="s">
        <v>5761</v>
      </c>
      <c r="C2099" t="s">
        <v>5762</v>
      </c>
      <c r="D2099">
        <v>0.06</v>
      </c>
      <c r="E2099" t="s">
        <v>5276</v>
      </c>
      <c r="F2099" t="s">
        <v>8464</v>
      </c>
      <c r="G2099" t="s">
        <v>8340</v>
      </c>
      <c r="H2099" t="str">
        <f>VLOOKUP(Table_Query_from_Meridian_v32[[#This Row],[COUNTRY_CODE_OF_ORIGIN]],Sheet2!A:C,3,FALSE)</f>
        <v xml:space="preserve">New Zealand (Aotearoa) </v>
      </c>
    </row>
    <row r="2100" spans="1:8" x14ac:dyDescent="0.25">
      <c r="A2100" t="s">
        <v>5763</v>
      </c>
      <c r="B2100" t="s">
        <v>5764</v>
      </c>
      <c r="C2100" t="s">
        <v>5765</v>
      </c>
      <c r="D2100">
        <v>0</v>
      </c>
      <c r="E2100" t="s">
        <v>5276</v>
      </c>
      <c r="F2100" t="s">
        <v>8464</v>
      </c>
      <c r="G2100" t="s">
        <v>8340</v>
      </c>
      <c r="H2100" t="str">
        <f>VLOOKUP(Table_Query_from_Meridian_v32[[#This Row],[COUNTRY_CODE_OF_ORIGIN]],Sheet2!A:C,3,FALSE)</f>
        <v xml:space="preserve">New Zealand (Aotearoa) </v>
      </c>
    </row>
    <row r="2101" spans="1:8" x14ac:dyDescent="0.25">
      <c r="A2101" t="s">
        <v>5766</v>
      </c>
      <c r="B2101" t="s">
        <v>5767</v>
      </c>
      <c r="C2101" t="s">
        <v>5768</v>
      </c>
      <c r="D2101">
        <v>0.08</v>
      </c>
      <c r="E2101" t="s">
        <v>5276</v>
      </c>
      <c r="F2101" t="s">
        <v>8464</v>
      </c>
      <c r="G2101" t="s">
        <v>8340</v>
      </c>
      <c r="H2101" t="str">
        <f>VLOOKUP(Table_Query_from_Meridian_v32[[#This Row],[COUNTRY_CODE_OF_ORIGIN]],Sheet2!A:C,3,FALSE)</f>
        <v xml:space="preserve">New Zealand (Aotearoa) </v>
      </c>
    </row>
    <row r="2102" spans="1:8" x14ac:dyDescent="0.25">
      <c r="A2102" t="s">
        <v>5769</v>
      </c>
      <c r="B2102" t="s">
        <v>5770</v>
      </c>
      <c r="C2102" t="s">
        <v>5771</v>
      </c>
      <c r="D2102">
        <v>0.05</v>
      </c>
      <c r="E2102" t="s">
        <v>5276</v>
      </c>
      <c r="F2102" t="s">
        <v>8464</v>
      </c>
      <c r="G2102" t="s">
        <v>8340</v>
      </c>
      <c r="H2102" t="str">
        <f>VLOOKUP(Table_Query_from_Meridian_v32[[#This Row],[COUNTRY_CODE_OF_ORIGIN]],Sheet2!A:C,3,FALSE)</f>
        <v xml:space="preserve">New Zealand (Aotearoa) </v>
      </c>
    </row>
    <row r="2103" spans="1:8" x14ac:dyDescent="0.25">
      <c r="A2103" t="s">
        <v>5772</v>
      </c>
      <c r="B2103" t="s">
        <v>5773</v>
      </c>
      <c r="C2103" t="s">
        <v>5</v>
      </c>
      <c r="D2103">
        <v>0.08</v>
      </c>
      <c r="E2103" t="s">
        <v>5276</v>
      </c>
      <c r="F2103" t="s">
        <v>8464</v>
      </c>
      <c r="G2103" t="s">
        <v>8340</v>
      </c>
      <c r="H2103" t="str">
        <f>VLOOKUP(Table_Query_from_Meridian_v32[[#This Row],[COUNTRY_CODE_OF_ORIGIN]],Sheet2!A:C,3,FALSE)</f>
        <v xml:space="preserve">New Zealand (Aotearoa) </v>
      </c>
    </row>
    <row r="2104" spans="1:8" x14ac:dyDescent="0.25">
      <c r="A2104" t="s">
        <v>5774</v>
      </c>
      <c r="B2104" t="s">
        <v>5775</v>
      </c>
      <c r="C2104" t="s">
        <v>5776</v>
      </c>
      <c r="D2104">
        <v>0.04</v>
      </c>
      <c r="E2104" t="s">
        <v>5276</v>
      </c>
      <c r="F2104" t="s">
        <v>8464</v>
      </c>
      <c r="G2104" t="s">
        <v>8340</v>
      </c>
      <c r="H2104" t="str">
        <f>VLOOKUP(Table_Query_from_Meridian_v32[[#This Row],[COUNTRY_CODE_OF_ORIGIN]],Sheet2!A:C,3,FALSE)</f>
        <v xml:space="preserve">New Zealand (Aotearoa) </v>
      </c>
    </row>
    <row r="2105" spans="1:8" x14ac:dyDescent="0.25">
      <c r="A2105" t="s">
        <v>5777</v>
      </c>
      <c r="B2105" t="s">
        <v>5778</v>
      </c>
      <c r="C2105" t="s">
        <v>5779</v>
      </c>
      <c r="D2105">
        <v>0.05</v>
      </c>
      <c r="E2105" t="s">
        <v>5276</v>
      </c>
      <c r="F2105" t="s">
        <v>8464</v>
      </c>
      <c r="G2105" t="s">
        <v>8340</v>
      </c>
      <c r="H2105" t="str">
        <f>VLOOKUP(Table_Query_from_Meridian_v32[[#This Row],[COUNTRY_CODE_OF_ORIGIN]],Sheet2!A:C,3,FALSE)</f>
        <v xml:space="preserve">New Zealand (Aotearoa) </v>
      </c>
    </row>
    <row r="2106" spans="1:8" x14ac:dyDescent="0.25">
      <c r="A2106" t="s">
        <v>5780</v>
      </c>
      <c r="B2106" t="s">
        <v>5781</v>
      </c>
      <c r="C2106" t="s">
        <v>5782</v>
      </c>
      <c r="D2106">
        <v>0.08</v>
      </c>
      <c r="E2106" t="s">
        <v>5276</v>
      </c>
      <c r="F2106" t="s">
        <v>8464</v>
      </c>
      <c r="G2106" t="s">
        <v>8340</v>
      </c>
      <c r="H2106" t="str">
        <f>VLOOKUP(Table_Query_from_Meridian_v32[[#This Row],[COUNTRY_CODE_OF_ORIGIN]],Sheet2!A:C,3,FALSE)</f>
        <v xml:space="preserve">New Zealand (Aotearoa) </v>
      </c>
    </row>
    <row r="2107" spans="1:8" x14ac:dyDescent="0.25">
      <c r="A2107" t="s">
        <v>5783</v>
      </c>
      <c r="B2107" t="s">
        <v>5784</v>
      </c>
      <c r="C2107" t="s">
        <v>5785</v>
      </c>
      <c r="D2107">
        <v>0.1</v>
      </c>
      <c r="E2107" t="s">
        <v>5276</v>
      </c>
      <c r="F2107" t="s">
        <v>8464</v>
      </c>
      <c r="G2107" t="s">
        <v>8340</v>
      </c>
      <c r="H2107" t="str">
        <f>VLOOKUP(Table_Query_from_Meridian_v32[[#This Row],[COUNTRY_CODE_OF_ORIGIN]],Sheet2!A:C,3,FALSE)</f>
        <v xml:space="preserve">New Zealand (Aotearoa) </v>
      </c>
    </row>
    <row r="2108" spans="1:8" x14ac:dyDescent="0.25">
      <c r="A2108" t="s">
        <v>5786</v>
      </c>
      <c r="B2108" t="s">
        <v>5787</v>
      </c>
      <c r="C2108" t="s">
        <v>5788</v>
      </c>
      <c r="D2108">
        <v>0.15</v>
      </c>
      <c r="E2108" t="s">
        <v>5276</v>
      </c>
      <c r="F2108" t="s">
        <v>8464</v>
      </c>
      <c r="G2108" t="s">
        <v>8340</v>
      </c>
      <c r="H2108" t="str">
        <f>VLOOKUP(Table_Query_from_Meridian_v32[[#This Row],[COUNTRY_CODE_OF_ORIGIN]],Sheet2!A:C,3,FALSE)</f>
        <v xml:space="preserve">New Zealand (Aotearoa) </v>
      </c>
    </row>
    <row r="2109" spans="1:8" x14ac:dyDescent="0.25">
      <c r="A2109" t="s">
        <v>5789</v>
      </c>
      <c r="B2109" t="s">
        <v>5790</v>
      </c>
      <c r="C2109" t="s">
        <v>5791</v>
      </c>
      <c r="D2109">
        <v>0.38</v>
      </c>
      <c r="E2109" t="s">
        <v>5276</v>
      </c>
      <c r="F2109" t="s">
        <v>8464</v>
      </c>
      <c r="G2109" t="s">
        <v>8340</v>
      </c>
      <c r="H2109" t="str">
        <f>VLOOKUP(Table_Query_from_Meridian_v32[[#This Row],[COUNTRY_CODE_OF_ORIGIN]],Sheet2!A:C,3,FALSE)</f>
        <v xml:space="preserve">New Zealand (Aotearoa) </v>
      </c>
    </row>
    <row r="2110" spans="1:8" x14ac:dyDescent="0.25">
      <c r="A2110" t="s">
        <v>5792</v>
      </c>
      <c r="B2110" t="s">
        <v>5793</v>
      </c>
      <c r="C2110" t="s">
        <v>5794</v>
      </c>
      <c r="D2110">
        <v>0.04</v>
      </c>
      <c r="E2110" t="s">
        <v>5276</v>
      </c>
      <c r="F2110" t="s">
        <v>8464</v>
      </c>
      <c r="G2110" t="s">
        <v>8340</v>
      </c>
      <c r="H2110" t="str">
        <f>VLOOKUP(Table_Query_from_Meridian_v32[[#This Row],[COUNTRY_CODE_OF_ORIGIN]],Sheet2!A:C,3,FALSE)</f>
        <v xml:space="preserve">New Zealand (Aotearoa) </v>
      </c>
    </row>
    <row r="2111" spans="1:8" x14ac:dyDescent="0.25">
      <c r="A2111" t="s">
        <v>5795</v>
      </c>
      <c r="B2111" t="s">
        <v>5796</v>
      </c>
      <c r="C2111" t="s">
        <v>5797</v>
      </c>
      <c r="D2111">
        <v>0.06</v>
      </c>
      <c r="E2111" t="s">
        <v>5276</v>
      </c>
      <c r="F2111" t="s">
        <v>8464</v>
      </c>
      <c r="G2111" t="s">
        <v>8340</v>
      </c>
      <c r="H2111" t="str">
        <f>VLOOKUP(Table_Query_from_Meridian_v32[[#This Row],[COUNTRY_CODE_OF_ORIGIN]],Sheet2!A:C,3,FALSE)</f>
        <v xml:space="preserve">New Zealand (Aotearoa) </v>
      </c>
    </row>
    <row r="2112" spans="1:8" x14ac:dyDescent="0.25">
      <c r="A2112" t="s">
        <v>5798</v>
      </c>
      <c r="B2112" t="s">
        <v>5799</v>
      </c>
      <c r="C2112" t="s">
        <v>5800</v>
      </c>
      <c r="D2112">
        <v>0.09</v>
      </c>
      <c r="E2112" t="s">
        <v>5276</v>
      </c>
      <c r="F2112" t="s">
        <v>8464</v>
      </c>
      <c r="G2112" t="s">
        <v>8340</v>
      </c>
      <c r="H2112" t="str">
        <f>VLOOKUP(Table_Query_from_Meridian_v32[[#This Row],[COUNTRY_CODE_OF_ORIGIN]],Sheet2!A:C,3,FALSE)</f>
        <v xml:space="preserve">New Zealand (Aotearoa) </v>
      </c>
    </row>
    <row r="2113" spans="1:8" x14ac:dyDescent="0.25">
      <c r="A2113" t="s">
        <v>5801</v>
      </c>
      <c r="B2113" t="s">
        <v>5802</v>
      </c>
      <c r="C2113" t="s">
        <v>5803</v>
      </c>
      <c r="D2113">
        <v>0.05</v>
      </c>
      <c r="E2113" t="s">
        <v>5276</v>
      </c>
      <c r="F2113" t="s">
        <v>8464</v>
      </c>
      <c r="G2113" t="s">
        <v>8340</v>
      </c>
      <c r="H2113" t="str">
        <f>VLOOKUP(Table_Query_from_Meridian_v32[[#This Row],[COUNTRY_CODE_OF_ORIGIN]],Sheet2!A:C,3,FALSE)</f>
        <v xml:space="preserve">New Zealand (Aotearoa) </v>
      </c>
    </row>
    <row r="2114" spans="1:8" x14ac:dyDescent="0.25">
      <c r="A2114" t="s">
        <v>5804</v>
      </c>
      <c r="B2114" t="s">
        <v>5805</v>
      </c>
      <c r="C2114" t="s">
        <v>5806</v>
      </c>
      <c r="D2114">
        <v>0.06</v>
      </c>
      <c r="E2114" t="s">
        <v>5276</v>
      </c>
      <c r="F2114" t="s">
        <v>8464</v>
      </c>
      <c r="G2114" t="s">
        <v>8340</v>
      </c>
      <c r="H2114" t="str">
        <f>VLOOKUP(Table_Query_from_Meridian_v32[[#This Row],[COUNTRY_CODE_OF_ORIGIN]],Sheet2!A:C,3,FALSE)</f>
        <v xml:space="preserve">New Zealand (Aotearoa) </v>
      </c>
    </row>
    <row r="2115" spans="1:8" x14ac:dyDescent="0.25">
      <c r="A2115" t="s">
        <v>5807</v>
      </c>
      <c r="B2115" t="s">
        <v>5808</v>
      </c>
      <c r="C2115" t="s">
        <v>5809</v>
      </c>
      <c r="D2115">
        <v>0.1</v>
      </c>
      <c r="E2115" t="s">
        <v>5276</v>
      </c>
      <c r="F2115" t="s">
        <v>8464</v>
      </c>
      <c r="G2115" t="s">
        <v>8340</v>
      </c>
      <c r="H2115" t="str">
        <f>VLOOKUP(Table_Query_from_Meridian_v32[[#This Row],[COUNTRY_CODE_OF_ORIGIN]],Sheet2!A:C,3,FALSE)</f>
        <v xml:space="preserve">New Zealand (Aotearoa) </v>
      </c>
    </row>
    <row r="2116" spans="1:8" x14ac:dyDescent="0.25">
      <c r="A2116" t="s">
        <v>5810</v>
      </c>
      <c r="B2116" t="s">
        <v>5811</v>
      </c>
      <c r="C2116" t="s">
        <v>5812</v>
      </c>
      <c r="D2116">
        <v>0.12</v>
      </c>
      <c r="E2116" t="s">
        <v>5276</v>
      </c>
      <c r="F2116" t="s">
        <v>8464</v>
      </c>
      <c r="G2116" t="s">
        <v>8340</v>
      </c>
      <c r="H2116" t="str">
        <f>VLOOKUP(Table_Query_from_Meridian_v32[[#This Row],[COUNTRY_CODE_OF_ORIGIN]],Sheet2!A:C,3,FALSE)</f>
        <v xml:space="preserve">New Zealand (Aotearoa) </v>
      </c>
    </row>
    <row r="2117" spans="1:8" x14ac:dyDescent="0.25">
      <c r="A2117" t="s">
        <v>5813</v>
      </c>
      <c r="B2117" t="s">
        <v>5814</v>
      </c>
      <c r="C2117" t="s">
        <v>5815</v>
      </c>
      <c r="D2117">
        <v>0.16</v>
      </c>
      <c r="E2117" t="s">
        <v>5276</v>
      </c>
      <c r="F2117" t="s">
        <v>8464</v>
      </c>
      <c r="G2117" t="s">
        <v>8340</v>
      </c>
      <c r="H2117" t="str">
        <f>VLOOKUP(Table_Query_from_Meridian_v32[[#This Row],[COUNTRY_CODE_OF_ORIGIN]],Sheet2!A:C,3,FALSE)</f>
        <v xml:space="preserve">New Zealand (Aotearoa) </v>
      </c>
    </row>
    <row r="2118" spans="1:8" x14ac:dyDescent="0.25">
      <c r="A2118" t="s">
        <v>5816</v>
      </c>
      <c r="B2118" t="s">
        <v>5817</v>
      </c>
      <c r="C2118" t="s">
        <v>5818</v>
      </c>
      <c r="D2118">
        <v>0.51</v>
      </c>
      <c r="E2118" t="s">
        <v>5276</v>
      </c>
      <c r="F2118" t="s">
        <v>8464</v>
      </c>
      <c r="G2118" t="s">
        <v>8340</v>
      </c>
      <c r="H2118" t="str">
        <f>VLOOKUP(Table_Query_from_Meridian_v32[[#This Row],[COUNTRY_CODE_OF_ORIGIN]],Sheet2!A:C,3,FALSE)</f>
        <v xml:space="preserve">New Zealand (Aotearoa) </v>
      </c>
    </row>
    <row r="2119" spans="1:8" x14ac:dyDescent="0.25">
      <c r="A2119" t="s">
        <v>5819</v>
      </c>
      <c r="B2119" t="s">
        <v>5820</v>
      </c>
      <c r="C2119" t="s">
        <v>5821</v>
      </c>
      <c r="D2119">
        <v>0.01</v>
      </c>
      <c r="E2119" t="s">
        <v>5276</v>
      </c>
      <c r="F2119" t="s">
        <v>8464</v>
      </c>
      <c r="G2119" t="s">
        <v>8340</v>
      </c>
      <c r="H2119" t="str">
        <f>VLOOKUP(Table_Query_from_Meridian_v32[[#This Row],[COUNTRY_CODE_OF_ORIGIN]],Sheet2!A:C,3,FALSE)</f>
        <v xml:space="preserve">New Zealand (Aotearoa) </v>
      </c>
    </row>
    <row r="2120" spans="1:8" x14ac:dyDescent="0.25">
      <c r="A2120" t="s">
        <v>5822</v>
      </c>
      <c r="B2120" t="s">
        <v>5823</v>
      </c>
      <c r="C2120" t="s">
        <v>5824</v>
      </c>
      <c r="D2120">
        <v>0.02</v>
      </c>
      <c r="E2120" t="s">
        <v>5276</v>
      </c>
      <c r="F2120" t="s">
        <v>8464</v>
      </c>
      <c r="G2120" t="s">
        <v>8340</v>
      </c>
      <c r="H2120" t="str">
        <f>VLOOKUP(Table_Query_from_Meridian_v32[[#This Row],[COUNTRY_CODE_OF_ORIGIN]],Sheet2!A:C,3,FALSE)</f>
        <v xml:space="preserve">New Zealand (Aotearoa) </v>
      </c>
    </row>
    <row r="2121" spans="1:8" x14ac:dyDescent="0.25">
      <c r="A2121" t="s">
        <v>5825</v>
      </c>
      <c r="B2121" t="s">
        <v>5826</v>
      </c>
      <c r="C2121" t="s">
        <v>5827</v>
      </c>
      <c r="D2121">
        <v>0.03</v>
      </c>
      <c r="E2121" t="s">
        <v>5276</v>
      </c>
      <c r="F2121" t="s">
        <v>8464</v>
      </c>
      <c r="G2121" t="s">
        <v>8340</v>
      </c>
      <c r="H2121" t="str">
        <f>VLOOKUP(Table_Query_from_Meridian_v32[[#This Row],[COUNTRY_CODE_OF_ORIGIN]],Sheet2!A:C,3,FALSE)</f>
        <v xml:space="preserve">New Zealand (Aotearoa) </v>
      </c>
    </row>
    <row r="2122" spans="1:8" x14ac:dyDescent="0.25">
      <c r="A2122" t="s">
        <v>5828</v>
      </c>
      <c r="B2122" t="s">
        <v>5829</v>
      </c>
      <c r="C2122" t="s">
        <v>5830</v>
      </c>
      <c r="D2122">
        <v>0.04</v>
      </c>
      <c r="E2122" t="s">
        <v>5276</v>
      </c>
      <c r="F2122" t="s">
        <v>8464</v>
      </c>
      <c r="G2122" t="s">
        <v>8340</v>
      </c>
      <c r="H2122" t="str">
        <f>VLOOKUP(Table_Query_from_Meridian_v32[[#This Row],[COUNTRY_CODE_OF_ORIGIN]],Sheet2!A:C,3,FALSE)</f>
        <v xml:space="preserve">New Zealand (Aotearoa) </v>
      </c>
    </row>
    <row r="2123" spans="1:8" x14ac:dyDescent="0.25">
      <c r="A2123" t="s">
        <v>5831</v>
      </c>
      <c r="B2123" t="s">
        <v>5832</v>
      </c>
      <c r="C2123" t="s">
        <v>5833</v>
      </c>
      <c r="D2123">
        <v>0.04</v>
      </c>
      <c r="E2123" t="s">
        <v>5276</v>
      </c>
      <c r="F2123" t="s">
        <v>8464</v>
      </c>
      <c r="G2123" t="s">
        <v>8340</v>
      </c>
      <c r="H2123" t="str">
        <f>VLOOKUP(Table_Query_from_Meridian_v32[[#This Row],[COUNTRY_CODE_OF_ORIGIN]],Sheet2!A:C,3,FALSE)</f>
        <v xml:space="preserve">New Zealand (Aotearoa) </v>
      </c>
    </row>
    <row r="2124" spans="1:8" x14ac:dyDescent="0.25">
      <c r="A2124" t="s">
        <v>5834</v>
      </c>
      <c r="B2124" t="s">
        <v>5835</v>
      </c>
      <c r="C2124" t="s">
        <v>5836</v>
      </c>
      <c r="D2124">
        <v>0.06</v>
      </c>
      <c r="E2124" t="s">
        <v>5276</v>
      </c>
      <c r="F2124" t="s">
        <v>8464</v>
      </c>
      <c r="G2124" t="s">
        <v>8340</v>
      </c>
      <c r="H2124" t="str">
        <f>VLOOKUP(Table_Query_from_Meridian_v32[[#This Row],[COUNTRY_CODE_OF_ORIGIN]],Sheet2!A:C,3,FALSE)</f>
        <v xml:space="preserve">New Zealand (Aotearoa) </v>
      </c>
    </row>
    <row r="2125" spans="1:8" x14ac:dyDescent="0.25">
      <c r="A2125" t="s">
        <v>5837</v>
      </c>
      <c r="B2125" t="s">
        <v>5838</v>
      </c>
      <c r="C2125" t="s">
        <v>5839</v>
      </c>
      <c r="D2125">
        <v>0.09</v>
      </c>
      <c r="E2125" t="s">
        <v>5276</v>
      </c>
      <c r="F2125" t="s">
        <v>8464</v>
      </c>
      <c r="G2125" t="s">
        <v>8340</v>
      </c>
      <c r="H2125" t="str">
        <f>VLOOKUP(Table_Query_from_Meridian_v32[[#This Row],[COUNTRY_CODE_OF_ORIGIN]],Sheet2!A:C,3,FALSE)</f>
        <v xml:space="preserve">New Zealand (Aotearoa) </v>
      </c>
    </row>
    <row r="2126" spans="1:8" x14ac:dyDescent="0.25">
      <c r="A2126" t="s">
        <v>5840</v>
      </c>
      <c r="B2126" t="s">
        <v>5841</v>
      </c>
      <c r="C2126" t="s">
        <v>5842</v>
      </c>
      <c r="D2126">
        <v>0.01</v>
      </c>
      <c r="E2126" t="s">
        <v>5276</v>
      </c>
      <c r="F2126" t="s">
        <v>8464</v>
      </c>
      <c r="G2126" t="s">
        <v>8340</v>
      </c>
      <c r="H2126" t="str">
        <f>VLOOKUP(Table_Query_from_Meridian_v32[[#This Row],[COUNTRY_CODE_OF_ORIGIN]],Sheet2!A:C,3,FALSE)</f>
        <v xml:space="preserve">New Zealand (Aotearoa) </v>
      </c>
    </row>
    <row r="2127" spans="1:8" x14ac:dyDescent="0.25">
      <c r="A2127" t="s">
        <v>5843</v>
      </c>
      <c r="B2127" t="s">
        <v>5844</v>
      </c>
      <c r="C2127" t="s">
        <v>5845</v>
      </c>
      <c r="D2127">
        <v>0.01</v>
      </c>
      <c r="E2127" t="s">
        <v>5276</v>
      </c>
      <c r="F2127" t="s">
        <v>8464</v>
      </c>
      <c r="G2127" t="s">
        <v>8340</v>
      </c>
      <c r="H2127" t="str">
        <f>VLOOKUP(Table_Query_from_Meridian_v32[[#This Row],[COUNTRY_CODE_OF_ORIGIN]],Sheet2!A:C,3,FALSE)</f>
        <v xml:space="preserve">New Zealand (Aotearoa) </v>
      </c>
    </row>
    <row r="2128" spans="1:8" x14ac:dyDescent="0.25">
      <c r="A2128" t="s">
        <v>5846</v>
      </c>
      <c r="B2128" t="s">
        <v>5847</v>
      </c>
      <c r="C2128" t="s">
        <v>5848</v>
      </c>
      <c r="D2128">
        <v>0.02</v>
      </c>
      <c r="E2128" t="s">
        <v>5276</v>
      </c>
      <c r="F2128" t="s">
        <v>8464</v>
      </c>
      <c r="G2128" t="s">
        <v>8340</v>
      </c>
      <c r="H2128" t="str">
        <f>VLOOKUP(Table_Query_from_Meridian_v32[[#This Row],[COUNTRY_CODE_OF_ORIGIN]],Sheet2!A:C,3,FALSE)</f>
        <v xml:space="preserve">New Zealand (Aotearoa) </v>
      </c>
    </row>
    <row r="2129" spans="1:8" x14ac:dyDescent="0.25">
      <c r="A2129" t="s">
        <v>5849</v>
      </c>
      <c r="B2129" t="s">
        <v>5850</v>
      </c>
      <c r="C2129" t="s">
        <v>5851</v>
      </c>
      <c r="D2129">
        <v>0.02</v>
      </c>
      <c r="E2129" t="s">
        <v>5276</v>
      </c>
      <c r="F2129" t="s">
        <v>8464</v>
      </c>
      <c r="G2129" t="s">
        <v>8340</v>
      </c>
      <c r="H2129" t="str">
        <f>VLOOKUP(Table_Query_from_Meridian_v32[[#This Row],[COUNTRY_CODE_OF_ORIGIN]],Sheet2!A:C,3,FALSE)</f>
        <v xml:space="preserve">New Zealand (Aotearoa) </v>
      </c>
    </row>
    <row r="2130" spans="1:8" x14ac:dyDescent="0.25">
      <c r="A2130" t="s">
        <v>5852</v>
      </c>
      <c r="B2130" t="s">
        <v>5853</v>
      </c>
      <c r="C2130" t="s">
        <v>5854</v>
      </c>
      <c r="D2130">
        <v>0.03</v>
      </c>
      <c r="E2130" t="s">
        <v>5276</v>
      </c>
      <c r="F2130" t="s">
        <v>8464</v>
      </c>
      <c r="G2130" t="s">
        <v>8340</v>
      </c>
      <c r="H2130" t="str">
        <f>VLOOKUP(Table_Query_from_Meridian_v32[[#This Row],[COUNTRY_CODE_OF_ORIGIN]],Sheet2!A:C,3,FALSE)</f>
        <v xml:space="preserve">New Zealand (Aotearoa) </v>
      </c>
    </row>
    <row r="2131" spans="1:8" x14ac:dyDescent="0.25">
      <c r="A2131" t="s">
        <v>5855</v>
      </c>
      <c r="B2131" t="s">
        <v>5856</v>
      </c>
      <c r="C2131" t="s">
        <v>5857</v>
      </c>
      <c r="D2131">
        <v>0.04</v>
      </c>
      <c r="E2131" t="s">
        <v>5276</v>
      </c>
      <c r="F2131" t="s">
        <v>8464</v>
      </c>
      <c r="G2131" t="s">
        <v>8340</v>
      </c>
      <c r="H2131" t="str">
        <f>VLOOKUP(Table_Query_from_Meridian_v32[[#This Row],[COUNTRY_CODE_OF_ORIGIN]],Sheet2!A:C,3,FALSE)</f>
        <v xml:space="preserve">New Zealand (Aotearoa) </v>
      </c>
    </row>
    <row r="2132" spans="1:8" x14ac:dyDescent="0.25">
      <c r="A2132" t="s">
        <v>5858</v>
      </c>
      <c r="B2132" t="s">
        <v>5859</v>
      </c>
      <c r="C2132" t="s">
        <v>5860</v>
      </c>
      <c r="D2132">
        <v>0.04</v>
      </c>
      <c r="E2132" t="s">
        <v>5276</v>
      </c>
      <c r="F2132" t="s">
        <v>8464</v>
      </c>
      <c r="G2132" t="s">
        <v>8340</v>
      </c>
      <c r="H2132" t="str">
        <f>VLOOKUP(Table_Query_from_Meridian_v32[[#This Row],[COUNTRY_CODE_OF_ORIGIN]],Sheet2!A:C,3,FALSE)</f>
        <v xml:space="preserve">New Zealand (Aotearoa) </v>
      </c>
    </row>
    <row r="2133" spans="1:8" x14ac:dyDescent="0.25">
      <c r="A2133" t="s">
        <v>5861</v>
      </c>
      <c r="B2133" t="s">
        <v>5862</v>
      </c>
      <c r="C2133" t="s">
        <v>5863</v>
      </c>
      <c r="D2133">
        <v>0.02</v>
      </c>
      <c r="E2133" t="s">
        <v>5276</v>
      </c>
      <c r="F2133" t="s">
        <v>8464</v>
      </c>
      <c r="G2133" t="s">
        <v>8340</v>
      </c>
      <c r="H2133" t="str">
        <f>VLOOKUP(Table_Query_from_Meridian_v32[[#This Row],[COUNTRY_CODE_OF_ORIGIN]],Sheet2!A:C,3,FALSE)</f>
        <v xml:space="preserve">New Zealand (Aotearoa) </v>
      </c>
    </row>
    <row r="2134" spans="1:8" x14ac:dyDescent="0.25">
      <c r="A2134" t="s">
        <v>5864</v>
      </c>
      <c r="B2134" t="s">
        <v>5865</v>
      </c>
      <c r="C2134" t="s">
        <v>5866</v>
      </c>
      <c r="D2134">
        <v>0.04</v>
      </c>
      <c r="E2134" t="s">
        <v>5276</v>
      </c>
      <c r="F2134" t="s">
        <v>8464</v>
      </c>
      <c r="G2134" t="s">
        <v>8340</v>
      </c>
      <c r="H2134" t="str">
        <f>VLOOKUP(Table_Query_from_Meridian_v32[[#This Row],[COUNTRY_CODE_OF_ORIGIN]],Sheet2!A:C,3,FALSE)</f>
        <v xml:space="preserve">New Zealand (Aotearoa) </v>
      </c>
    </row>
    <row r="2135" spans="1:8" x14ac:dyDescent="0.25">
      <c r="A2135" t="s">
        <v>5867</v>
      </c>
      <c r="B2135" t="s">
        <v>5868</v>
      </c>
      <c r="C2135" t="s">
        <v>5869</v>
      </c>
      <c r="D2135">
        <v>7.0000000000000007E-2</v>
      </c>
      <c r="E2135" t="s">
        <v>5276</v>
      </c>
      <c r="F2135" t="s">
        <v>8464</v>
      </c>
      <c r="G2135" t="s">
        <v>8340</v>
      </c>
      <c r="H2135" t="str">
        <f>VLOOKUP(Table_Query_from_Meridian_v32[[#This Row],[COUNTRY_CODE_OF_ORIGIN]],Sheet2!A:C,3,FALSE)</f>
        <v xml:space="preserve">New Zealand (Aotearoa) </v>
      </c>
    </row>
    <row r="2136" spans="1:8" x14ac:dyDescent="0.25">
      <c r="A2136" t="s">
        <v>5870</v>
      </c>
      <c r="B2136" t="s">
        <v>5871</v>
      </c>
      <c r="C2136" t="s">
        <v>5872</v>
      </c>
      <c r="D2136">
        <v>0.11</v>
      </c>
      <c r="E2136" t="s">
        <v>5276</v>
      </c>
      <c r="F2136" t="s">
        <v>8464</v>
      </c>
      <c r="G2136" t="s">
        <v>8340</v>
      </c>
      <c r="H2136" t="str">
        <f>VLOOKUP(Table_Query_from_Meridian_v32[[#This Row],[COUNTRY_CODE_OF_ORIGIN]],Sheet2!A:C,3,FALSE)</f>
        <v xml:space="preserve">New Zealand (Aotearoa) </v>
      </c>
    </row>
    <row r="2137" spans="1:8" x14ac:dyDescent="0.25">
      <c r="A2137" t="s">
        <v>5873</v>
      </c>
      <c r="B2137" t="s">
        <v>5874</v>
      </c>
      <c r="C2137" t="s">
        <v>5875</v>
      </c>
      <c r="D2137">
        <v>0.05</v>
      </c>
      <c r="E2137" t="s">
        <v>5276</v>
      </c>
      <c r="F2137" t="s">
        <v>8464</v>
      </c>
      <c r="G2137" t="s">
        <v>8340</v>
      </c>
      <c r="H2137" t="str">
        <f>VLOOKUP(Table_Query_from_Meridian_v32[[#This Row],[COUNTRY_CODE_OF_ORIGIN]],Sheet2!A:C,3,FALSE)</f>
        <v xml:space="preserve">New Zealand (Aotearoa) </v>
      </c>
    </row>
    <row r="2138" spans="1:8" x14ac:dyDescent="0.25">
      <c r="A2138" t="s">
        <v>5876</v>
      </c>
      <c r="B2138" t="s">
        <v>5877</v>
      </c>
      <c r="C2138" t="s">
        <v>5878</v>
      </c>
      <c r="D2138">
        <v>0.06</v>
      </c>
      <c r="E2138" t="s">
        <v>5276</v>
      </c>
      <c r="F2138" t="s">
        <v>8464</v>
      </c>
      <c r="G2138" t="s">
        <v>8340</v>
      </c>
      <c r="H2138" t="str">
        <f>VLOOKUP(Table_Query_from_Meridian_v32[[#This Row],[COUNTRY_CODE_OF_ORIGIN]],Sheet2!A:C,3,FALSE)</f>
        <v xml:space="preserve">New Zealand (Aotearoa) </v>
      </c>
    </row>
    <row r="2139" spans="1:8" x14ac:dyDescent="0.25">
      <c r="A2139" t="s">
        <v>5879</v>
      </c>
      <c r="B2139" t="s">
        <v>5880</v>
      </c>
      <c r="C2139" t="s">
        <v>5881</v>
      </c>
      <c r="D2139">
        <v>7.0000000000000007E-2</v>
      </c>
      <c r="E2139" t="s">
        <v>5276</v>
      </c>
      <c r="F2139" t="s">
        <v>8464</v>
      </c>
      <c r="G2139" t="s">
        <v>8340</v>
      </c>
      <c r="H2139" t="str">
        <f>VLOOKUP(Table_Query_from_Meridian_v32[[#This Row],[COUNTRY_CODE_OF_ORIGIN]],Sheet2!A:C,3,FALSE)</f>
        <v xml:space="preserve">New Zealand (Aotearoa) </v>
      </c>
    </row>
    <row r="2140" spans="1:8" x14ac:dyDescent="0.25">
      <c r="A2140" t="s">
        <v>5882</v>
      </c>
      <c r="B2140" t="s">
        <v>5883</v>
      </c>
      <c r="C2140" t="s">
        <v>5884</v>
      </c>
      <c r="D2140">
        <v>0.12</v>
      </c>
      <c r="E2140" t="s">
        <v>5276</v>
      </c>
      <c r="F2140" t="s">
        <v>8464</v>
      </c>
      <c r="G2140" t="s">
        <v>8340</v>
      </c>
      <c r="H2140" t="str">
        <f>VLOOKUP(Table_Query_from_Meridian_v32[[#This Row],[COUNTRY_CODE_OF_ORIGIN]],Sheet2!A:C,3,FALSE)</f>
        <v xml:space="preserve">New Zealand (Aotearoa) </v>
      </c>
    </row>
    <row r="2141" spans="1:8" x14ac:dyDescent="0.25">
      <c r="A2141" t="s">
        <v>5885</v>
      </c>
      <c r="B2141" t="s">
        <v>5886</v>
      </c>
      <c r="C2141" t="s">
        <v>5887</v>
      </c>
      <c r="D2141">
        <v>0.05</v>
      </c>
      <c r="E2141" t="s">
        <v>5276</v>
      </c>
      <c r="F2141" t="s">
        <v>8464</v>
      </c>
      <c r="G2141" t="s">
        <v>8340</v>
      </c>
      <c r="H2141" t="str">
        <f>VLOOKUP(Table_Query_from_Meridian_v32[[#This Row],[COUNTRY_CODE_OF_ORIGIN]],Sheet2!A:C,3,FALSE)</f>
        <v xml:space="preserve">New Zealand (Aotearoa) </v>
      </c>
    </row>
    <row r="2142" spans="1:8" x14ac:dyDescent="0.25">
      <c r="A2142" t="s">
        <v>5888</v>
      </c>
      <c r="B2142" t="s">
        <v>5889</v>
      </c>
      <c r="C2142" t="s">
        <v>5890</v>
      </c>
      <c r="D2142">
        <v>0.08</v>
      </c>
      <c r="E2142" t="s">
        <v>5276</v>
      </c>
      <c r="F2142" t="s">
        <v>8464</v>
      </c>
      <c r="G2142" t="s">
        <v>8340</v>
      </c>
      <c r="H2142" t="str">
        <f>VLOOKUP(Table_Query_from_Meridian_v32[[#This Row],[COUNTRY_CODE_OF_ORIGIN]],Sheet2!A:C,3,FALSE)</f>
        <v xml:space="preserve">New Zealand (Aotearoa) </v>
      </c>
    </row>
    <row r="2143" spans="1:8" x14ac:dyDescent="0.25">
      <c r="A2143" t="s">
        <v>5891</v>
      </c>
      <c r="B2143" t="s">
        <v>5892</v>
      </c>
      <c r="C2143" t="s">
        <v>5893</v>
      </c>
      <c r="D2143">
        <v>0.15</v>
      </c>
      <c r="E2143" t="s">
        <v>5276</v>
      </c>
      <c r="F2143" t="s">
        <v>8464</v>
      </c>
      <c r="G2143" t="s">
        <v>8340</v>
      </c>
      <c r="H2143" t="str">
        <f>VLOOKUP(Table_Query_from_Meridian_v32[[#This Row],[COUNTRY_CODE_OF_ORIGIN]],Sheet2!A:C,3,FALSE)</f>
        <v xml:space="preserve">New Zealand (Aotearoa) </v>
      </c>
    </row>
    <row r="2144" spans="1:8" x14ac:dyDescent="0.25">
      <c r="A2144" t="s">
        <v>5894</v>
      </c>
      <c r="B2144" t="s">
        <v>5895</v>
      </c>
      <c r="C2144" t="s">
        <v>5896</v>
      </c>
      <c r="D2144">
        <v>0.26</v>
      </c>
      <c r="E2144" t="s">
        <v>5276</v>
      </c>
      <c r="F2144" t="s">
        <v>8464</v>
      </c>
      <c r="G2144" t="s">
        <v>8340</v>
      </c>
      <c r="H2144" t="str">
        <f>VLOOKUP(Table_Query_from_Meridian_v32[[#This Row],[COUNTRY_CODE_OF_ORIGIN]],Sheet2!A:C,3,FALSE)</f>
        <v xml:space="preserve">New Zealand (Aotearoa) </v>
      </c>
    </row>
    <row r="2145" spans="1:8" x14ac:dyDescent="0.25">
      <c r="A2145" t="s">
        <v>5897</v>
      </c>
      <c r="B2145" t="s">
        <v>5898</v>
      </c>
      <c r="C2145" t="s">
        <v>5899</v>
      </c>
      <c r="D2145">
        <v>0.05</v>
      </c>
      <c r="E2145" t="s">
        <v>5276</v>
      </c>
      <c r="F2145" t="s">
        <v>8464</v>
      </c>
      <c r="G2145" t="s">
        <v>8340</v>
      </c>
      <c r="H2145" t="str">
        <f>VLOOKUP(Table_Query_from_Meridian_v32[[#This Row],[COUNTRY_CODE_OF_ORIGIN]],Sheet2!A:C,3,FALSE)</f>
        <v xml:space="preserve">New Zealand (Aotearoa) </v>
      </c>
    </row>
    <row r="2146" spans="1:8" x14ac:dyDescent="0.25">
      <c r="A2146" t="s">
        <v>5900</v>
      </c>
      <c r="B2146" t="s">
        <v>5901</v>
      </c>
      <c r="C2146" t="s">
        <v>5902</v>
      </c>
      <c r="D2146">
        <v>0.05</v>
      </c>
      <c r="E2146" t="s">
        <v>5276</v>
      </c>
      <c r="F2146" t="s">
        <v>8464</v>
      </c>
      <c r="G2146" t="s">
        <v>8340</v>
      </c>
      <c r="H2146" t="str">
        <f>VLOOKUP(Table_Query_from_Meridian_v32[[#This Row],[COUNTRY_CODE_OF_ORIGIN]],Sheet2!A:C,3,FALSE)</f>
        <v xml:space="preserve">New Zealand (Aotearoa) </v>
      </c>
    </row>
    <row r="2147" spans="1:8" x14ac:dyDescent="0.25">
      <c r="A2147" t="s">
        <v>5903</v>
      </c>
      <c r="B2147" t="s">
        <v>5904</v>
      </c>
      <c r="C2147" t="s">
        <v>5905</v>
      </c>
      <c r="D2147">
        <v>7.0000000000000007E-2</v>
      </c>
      <c r="E2147" t="s">
        <v>5276</v>
      </c>
      <c r="F2147" t="s">
        <v>8464</v>
      </c>
      <c r="G2147" t="s">
        <v>8340</v>
      </c>
      <c r="H2147" t="str">
        <f>VLOOKUP(Table_Query_from_Meridian_v32[[#This Row],[COUNTRY_CODE_OF_ORIGIN]],Sheet2!A:C,3,FALSE)</f>
        <v xml:space="preserve">New Zealand (Aotearoa) </v>
      </c>
    </row>
    <row r="2148" spans="1:8" x14ac:dyDescent="0.25">
      <c r="A2148" t="s">
        <v>5906</v>
      </c>
      <c r="B2148" t="s">
        <v>5907</v>
      </c>
      <c r="C2148" t="s">
        <v>5908</v>
      </c>
      <c r="D2148">
        <v>0.05</v>
      </c>
      <c r="E2148" t="s">
        <v>5276</v>
      </c>
      <c r="F2148" t="s">
        <v>8464</v>
      </c>
      <c r="G2148" t="s">
        <v>8340</v>
      </c>
      <c r="H2148" t="str">
        <f>VLOOKUP(Table_Query_from_Meridian_v32[[#This Row],[COUNTRY_CODE_OF_ORIGIN]],Sheet2!A:C,3,FALSE)</f>
        <v xml:space="preserve">New Zealand (Aotearoa) </v>
      </c>
    </row>
    <row r="2149" spans="1:8" x14ac:dyDescent="0.25">
      <c r="A2149" t="s">
        <v>5909</v>
      </c>
      <c r="B2149" t="s">
        <v>5910</v>
      </c>
      <c r="C2149" t="s">
        <v>5911</v>
      </c>
      <c r="D2149">
        <v>7.0000000000000007E-2</v>
      </c>
      <c r="E2149" t="s">
        <v>5276</v>
      </c>
      <c r="F2149" t="s">
        <v>8464</v>
      </c>
      <c r="G2149" t="s">
        <v>8340</v>
      </c>
      <c r="H2149" t="str">
        <f>VLOOKUP(Table_Query_from_Meridian_v32[[#This Row],[COUNTRY_CODE_OF_ORIGIN]],Sheet2!A:C,3,FALSE)</f>
        <v xml:space="preserve">New Zealand (Aotearoa) </v>
      </c>
    </row>
    <row r="2150" spans="1:8" x14ac:dyDescent="0.25">
      <c r="A2150" t="s">
        <v>5912</v>
      </c>
      <c r="B2150" t="s">
        <v>5913</v>
      </c>
      <c r="C2150" t="s">
        <v>5914</v>
      </c>
      <c r="D2150">
        <v>0.16</v>
      </c>
      <c r="E2150" t="s">
        <v>5276</v>
      </c>
      <c r="F2150" t="s">
        <v>8464</v>
      </c>
      <c r="G2150" t="s">
        <v>8340</v>
      </c>
      <c r="H2150" t="str">
        <f>VLOOKUP(Table_Query_from_Meridian_v32[[#This Row],[COUNTRY_CODE_OF_ORIGIN]],Sheet2!A:C,3,FALSE)</f>
        <v xml:space="preserve">New Zealand (Aotearoa) </v>
      </c>
    </row>
    <row r="2151" spans="1:8" x14ac:dyDescent="0.25">
      <c r="A2151" t="s">
        <v>5915</v>
      </c>
      <c r="B2151" t="s">
        <v>5916</v>
      </c>
      <c r="C2151" t="s">
        <v>5917</v>
      </c>
      <c r="D2151">
        <v>0.08</v>
      </c>
      <c r="E2151" t="s">
        <v>5276</v>
      </c>
      <c r="F2151" t="s">
        <v>8464</v>
      </c>
      <c r="G2151" t="s">
        <v>8340</v>
      </c>
      <c r="H2151" t="str">
        <f>VLOOKUP(Table_Query_from_Meridian_v32[[#This Row],[COUNTRY_CODE_OF_ORIGIN]],Sheet2!A:C,3,FALSE)</f>
        <v xml:space="preserve">New Zealand (Aotearoa) </v>
      </c>
    </row>
    <row r="2152" spans="1:8" x14ac:dyDescent="0.25">
      <c r="A2152" t="s">
        <v>5918</v>
      </c>
      <c r="B2152" t="s">
        <v>5919</v>
      </c>
      <c r="C2152" t="s">
        <v>5920</v>
      </c>
      <c r="D2152">
        <v>0.09</v>
      </c>
      <c r="E2152" t="s">
        <v>5276</v>
      </c>
      <c r="F2152" t="s">
        <v>8464</v>
      </c>
      <c r="G2152" t="s">
        <v>8340</v>
      </c>
      <c r="H2152" t="str">
        <f>VLOOKUP(Table_Query_from_Meridian_v32[[#This Row],[COUNTRY_CODE_OF_ORIGIN]],Sheet2!A:C,3,FALSE)</f>
        <v xml:space="preserve">New Zealand (Aotearoa) </v>
      </c>
    </row>
    <row r="2153" spans="1:8" x14ac:dyDescent="0.25">
      <c r="A2153" t="s">
        <v>5921</v>
      </c>
      <c r="B2153" t="s">
        <v>5922</v>
      </c>
      <c r="C2153" t="s">
        <v>5923</v>
      </c>
      <c r="D2153">
        <v>0.04</v>
      </c>
      <c r="E2153" t="s">
        <v>5276</v>
      </c>
      <c r="F2153" t="s">
        <v>8464</v>
      </c>
      <c r="G2153" t="s">
        <v>8340</v>
      </c>
      <c r="H2153" t="str">
        <f>VLOOKUP(Table_Query_from_Meridian_v32[[#This Row],[COUNTRY_CODE_OF_ORIGIN]],Sheet2!A:C,3,FALSE)</f>
        <v xml:space="preserve">New Zealand (Aotearoa) </v>
      </c>
    </row>
    <row r="2154" spans="1:8" x14ac:dyDescent="0.25">
      <c r="A2154" t="s">
        <v>5924</v>
      </c>
      <c r="B2154" t="s">
        <v>5925</v>
      </c>
      <c r="C2154" t="s">
        <v>5926</v>
      </c>
      <c r="D2154">
        <v>0.04</v>
      </c>
      <c r="E2154" t="s">
        <v>5276</v>
      </c>
      <c r="F2154" t="s">
        <v>8464</v>
      </c>
      <c r="G2154" t="s">
        <v>8340</v>
      </c>
      <c r="H2154" t="str">
        <f>VLOOKUP(Table_Query_from_Meridian_v32[[#This Row],[COUNTRY_CODE_OF_ORIGIN]],Sheet2!A:C,3,FALSE)</f>
        <v xml:space="preserve">New Zealand (Aotearoa) </v>
      </c>
    </row>
    <row r="2155" spans="1:8" x14ac:dyDescent="0.25">
      <c r="A2155" t="s">
        <v>5927</v>
      </c>
      <c r="B2155" t="s">
        <v>5928</v>
      </c>
      <c r="C2155" t="s">
        <v>5929</v>
      </c>
      <c r="D2155">
        <v>0.05</v>
      </c>
      <c r="E2155" t="s">
        <v>5276</v>
      </c>
      <c r="F2155" t="s">
        <v>8464</v>
      </c>
      <c r="G2155" t="s">
        <v>8340</v>
      </c>
      <c r="H2155" t="str">
        <f>VLOOKUP(Table_Query_from_Meridian_v32[[#This Row],[COUNTRY_CODE_OF_ORIGIN]],Sheet2!A:C,3,FALSE)</f>
        <v xml:space="preserve">New Zealand (Aotearoa) </v>
      </c>
    </row>
    <row r="2156" spans="1:8" x14ac:dyDescent="0.25">
      <c r="A2156" t="s">
        <v>5930</v>
      </c>
      <c r="B2156" t="s">
        <v>5931</v>
      </c>
      <c r="C2156" t="s">
        <v>5932</v>
      </c>
      <c r="D2156">
        <v>0.01</v>
      </c>
      <c r="E2156" t="s">
        <v>5276</v>
      </c>
      <c r="F2156" t="s">
        <v>8464</v>
      </c>
      <c r="G2156" t="s">
        <v>8340</v>
      </c>
      <c r="H2156" t="str">
        <f>VLOOKUP(Table_Query_from_Meridian_v32[[#This Row],[COUNTRY_CODE_OF_ORIGIN]],Sheet2!A:C,3,FALSE)</f>
        <v xml:space="preserve">New Zealand (Aotearoa) </v>
      </c>
    </row>
    <row r="2157" spans="1:8" x14ac:dyDescent="0.25">
      <c r="A2157" t="s">
        <v>5933</v>
      </c>
      <c r="B2157" t="s">
        <v>5934</v>
      </c>
      <c r="C2157" t="s">
        <v>5935</v>
      </c>
      <c r="D2157">
        <v>7.0000000000000007E-2</v>
      </c>
      <c r="E2157" t="s">
        <v>5276</v>
      </c>
      <c r="F2157" t="s">
        <v>8464</v>
      </c>
      <c r="G2157" t="s">
        <v>8340</v>
      </c>
      <c r="H2157" t="str">
        <f>VLOOKUP(Table_Query_from_Meridian_v32[[#This Row],[COUNTRY_CODE_OF_ORIGIN]],Sheet2!A:C,3,FALSE)</f>
        <v xml:space="preserve">New Zealand (Aotearoa) </v>
      </c>
    </row>
    <row r="2158" spans="1:8" x14ac:dyDescent="0.25">
      <c r="A2158" t="s">
        <v>5936</v>
      </c>
      <c r="B2158" t="s">
        <v>5937</v>
      </c>
      <c r="C2158" t="s">
        <v>5938</v>
      </c>
      <c r="D2158">
        <v>0.1</v>
      </c>
      <c r="E2158" t="s">
        <v>5276</v>
      </c>
      <c r="F2158" t="s">
        <v>8464</v>
      </c>
      <c r="G2158" t="s">
        <v>8340</v>
      </c>
      <c r="H2158" t="str">
        <f>VLOOKUP(Table_Query_from_Meridian_v32[[#This Row],[COUNTRY_CODE_OF_ORIGIN]],Sheet2!A:C,3,FALSE)</f>
        <v xml:space="preserve">New Zealand (Aotearoa) </v>
      </c>
    </row>
    <row r="2159" spans="1:8" x14ac:dyDescent="0.25">
      <c r="A2159" t="s">
        <v>5939</v>
      </c>
      <c r="B2159" t="s">
        <v>5940</v>
      </c>
      <c r="C2159" t="s">
        <v>5941</v>
      </c>
      <c r="D2159">
        <v>0.01</v>
      </c>
      <c r="E2159" t="s">
        <v>5276</v>
      </c>
      <c r="F2159" t="s">
        <v>8464</v>
      </c>
      <c r="G2159" t="s">
        <v>8340</v>
      </c>
      <c r="H2159" t="str">
        <f>VLOOKUP(Table_Query_from_Meridian_v32[[#This Row],[COUNTRY_CODE_OF_ORIGIN]],Sheet2!A:C,3,FALSE)</f>
        <v xml:space="preserve">New Zealand (Aotearoa) </v>
      </c>
    </row>
    <row r="2160" spans="1:8" x14ac:dyDescent="0.25">
      <c r="A2160" t="s">
        <v>5942</v>
      </c>
      <c r="B2160" t="s">
        <v>5943</v>
      </c>
      <c r="C2160" t="s">
        <v>5944</v>
      </c>
      <c r="D2160">
        <v>0.35</v>
      </c>
      <c r="E2160" t="s">
        <v>5276</v>
      </c>
      <c r="F2160" t="s">
        <v>8464</v>
      </c>
      <c r="G2160" t="s">
        <v>8340</v>
      </c>
      <c r="H2160" t="str">
        <f>VLOOKUP(Table_Query_from_Meridian_v32[[#This Row],[COUNTRY_CODE_OF_ORIGIN]],Sheet2!A:C,3,FALSE)</f>
        <v xml:space="preserve">New Zealand (Aotearoa) </v>
      </c>
    </row>
    <row r="2161" spans="1:8" x14ac:dyDescent="0.25">
      <c r="A2161" t="s">
        <v>5945</v>
      </c>
      <c r="B2161" t="s">
        <v>5946</v>
      </c>
      <c r="C2161" t="s">
        <v>5947</v>
      </c>
      <c r="D2161">
        <v>0.03</v>
      </c>
      <c r="E2161" t="s">
        <v>5276</v>
      </c>
      <c r="F2161" t="s">
        <v>8464</v>
      </c>
      <c r="G2161" t="s">
        <v>8340</v>
      </c>
      <c r="H2161" t="str">
        <f>VLOOKUP(Table_Query_from_Meridian_v32[[#This Row],[COUNTRY_CODE_OF_ORIGIN]],Sheet2!A:C,3,FALSE)</f>
        <v xml:space="preserve">New Zealand (Aotearoa) </v>
      </c>
    </row>
    <row r="2162" spans="1:8" x14ac:dyDescent="0.25">
      <c r="A2162" t="s">
        <v>5948</v>
      </c>
      <c r="B2162" t="s">
        <v>5949</v>
      </c>
      <c r="C2162" t="s">
        <v>5950</v>
      </c>
      <c r="D2162">
        <v>0.03</v>
      </c>
      <c r="E2162" t="s">
        <v>5276</v>
      </c>
      <c r="F2162" t="s">
        <v>8464</v>
      </c>
      <c r="G2162" t="s">
        <v>8340</v>
      </c>
      <c r="H2162" t="str">
        <f>VLOOKUP(Table_Query_from_Meridian_v32[[#This Row],[COUNTRY_CODE_OF_ORIGIN]],Sheet2!A:C,3,FALSE)</f>
        <v xml:space="preserve">New Zealand (Aotearoa) </v>
      </c>
    </row>
    <row r="2163" spans="1:8" x14ac:dyDescent="0.25">
      <c r="A2163" t="s">
        <v>5951</v>
      </c>
      <c r="B2163" t="s">
        <v>5952</v>
      </c>
      <c r="C2163" t="s">
        <v>5953</v>
      </c>
      <c r="D2163">
        <v>0.04</v>
      </c>
      <c r="E2163" t="s">
        <v>5276</v>
      </c>
      <c r="F2163" t="s">
        <v>8464</v>
      </c>
      <c r="G2163" t="s">
        <v>8340</v>
      </c>
      <c r="H2163" t="str">
        <f>VLOOKUP(Table_Query_from_Meridian_v32[[#This Row],[COUNTRY_CODE_OF_ORIGIN]],Sheet2!A:C,3,FALSE)</f>
        <v xml:space="preserve">New Zealand (Aotearoa) </v>
      </c>
    </row>
    <row r="2164" spans="1:8" x14ac:dyDescent="0.25">
      <c r="A2164" t="s">
        <v>5954</v>
      </c>
      <c r="B2164" t="s">
        <v>5955</v>
      </c>
      <c r="C2164" t="s">
        <v>5956</v>
      </c>
      <c r="D2164">
        <v>0.04</v>
      </c>
      <c r="E2164" t="s">
        <v>5276</v>
      </c>
      <c r="F2164" t="s">
        <v>8464</v>
      </c>
      <c r="G2164" t="s">
        <v>8340</v>
      </c>
      <c r="H2164" t="str">
        <f>VLOOKUP(Table_Query_from_Meridian_v32[[#This Row],[COUNTRY_CODE_OF_ORIGIN]],Sheet2!A:C,3,FALSE)</f>
        <v xml:space="preserve">New Zealand (Aotearoa) </v>
      </c>
    </row>
    <row r="2165" spans="1:8" x14ac:dyDescent="0.25">
      <c r="A2165" t="s">
        <v>5957</v>
      </c>
      <c r="B2165" t="s">
        <v>5958</v>
      </c>
      <c r="C2165" t="s">
        <v>5959</v>
      </c>
      <c r="D2165">
        <v>7.0000000000000007E-2</v>
      </c>
      <c r="E2165" t="s">
        <v>5276</v>
      </c>
      <c r="F2165" t="s">
        <v>8464</v>
      </c>
      <c r="G2165" t="s">
        <v>8340</v>
      </c>
      <c r="H2165" t="str">
        <f>VLOOKUP(Table_Query_from_Meridian_v32[[#This Row],[COUNTRY_CODE_OF_ORIGIN]],Sheet2!A:C,3,FALSE)</f>
        <v xml:space="preserve">New Zealand (Aotearoa) </v>
      </c>
    </row>
    <row r="2166" spans="1:8" x14ac:dyDescent="0.25">
      <c r="A2166" t="s">
        <v>5960</v>
      </c>
      <c r="B2166" t="s">
        <v>5961</v>
      </c>
      <c r="C2166" t="s">
        <v>5962</v>
      </c>
      <c r="D2166">
        <v>0.05</v>
      </c>
      <c r="E2166" t="s">
        <v>5276</v>
      </c>
      <c r="F2166" t="s">
        <v>8464</v>
      </c>
      <c r="G2166" t="s">
        <v>8310</v>
      </c>
      <c r="H2166" t="str">
        <f>VLOOKUP(Table_Query_from_Meridian_v32[[#This Row],[COUNTRY_CODE_OF_ORIGIN]],Sheet2!A:C,3,FALSE)</f>
        <v xml:space="preserve">New Zealand (Aotearoa) </v>
      </c>
    </row>
    <row r="2167" spans="1:8" x14ac:dyDescent="0.25">
      <c r="A2167" t="s">
        <v>5963</v>
      </c>
      <c r="B2167" t="s">
        <v>5964</v>
      </c>
      <c r="C2167" t="s">
        <v>5965</v>
      </c>
      <c r="D2167">
        <v>7.0000000000000007E-2</v>
      </c>
      <c r="E2167" t="s">
        <v>5276</v>
      </c>
      <c r="F2167" t="s">
        <v>8464</v>
      </c>
      <c r="G2167" t="s">
        <v>8340</v>
      </c>
      <c r="H2167" t="str">
        <f>VLOOKUP(Table_Query_from_Meridian_v32[[#This Row],[COUNTRY_CODE_OF_ORIGIN]],Sheet2!A:C,3,FALSE)</f>
        <v xml:space="preserve">New Zealand (Aotearoa) </v>
      </c>
    </row>
    <row r="2168" spans="1:8" x14ac:dyDescent="0.25">
      <c r="A2168" t="s">
        <v>5966</v>
      </c>
      <c r="B2168" t="s">
        <v>5967</v>
      </c>
      <c r="C2168" t="s">
        <v>5968</v>
      </c>
      <c r="D2168">
        <v>0.03</v>
      </c>
      <c r="E2168" t="s">
        <v>5276</v>
      </c>
      <c r="F2168" t="s">
        <v>8464</v>
      </c>
      <c r="G2168" t="s">
        <v>8340</v>
      </c>
      <c r="H2168" t="str">
        <f>VLOOKUP(Table_Query_from_Meridian_v32[[#This Row],[COUNTRY_CODE_OF_ORIGIN]],Sheet2!A:C,3,FALSE)</f>
        <v xml:space="preserve">New Zealand (Aotearoa) </v>
      </c>
    </row>
    <row r="2169" spans="1:8" x14ac:dyDescent="0.25">
      <c r="A2169" t="s">
        <v>5969</v>
      </c>
      <c r="B2169" t="s">
        <v>5970</v>
      </c>
      <c r="C2169" t="s">
        <v>5971</v>
      </c>
      <c r="D2169">
        <v>0.03</v>
      </c>
      <c r="E2169" t="s">
        <v>5276</v>
      </c>
      <c r="F2169" t="s">
        <v>8464</v>
      </c>
      <c r="G2169" t="s">
        <v>8340</v>
      </c>
      <c r="H2169" t="str">
        <f>VLOOKUP(Table_Query_from_Meridian_v32[[#This Row],[COUNTRY_CODE_OF_ORIGIN]],Sheet2!A:C,3,FALSE)</f>
        <v xml:space="preserve">New Zealand (Aotearoa) </v>
      </c>
    </row>
    <row r="2170" spans="1:8" x14ac:dyDescent="0.25">
      <c r="A2170" t="s">
        <v>5972</v>
      </c>
      <c r="B2170" t="s">
        <v>5973</v>
      </c>
      <c r="C2170" t="s">
        <v>5974</v>
      </c>
      <c r="D2170">
        <v>0.04</v>
      </c>
      <c r="E2170" t="s">
        <v>5276</v>
      </c>
      <c r="F2170" t="s">
        <v>8464</v>
      </c>
      <c r="G2170" t="s">
        <v>8340</v>
      </c>
      <c r="H2170" t="str">
        <f>VLOOKUP(Table_Query_from_Meridian_v32[[#This Row],[COUNTRY_CODE_OF_ORIGIN]],Sheet2!A:C,3,FALSE)</f>
        <v xml:space="preserve">New Zealand (Aotearoa) </v>
      </c>
    </row>
    <row r="2171" spans="1:8" x14ac:dyDescent="0.25">
      <c r="A2171" t="s">
        <v>5975</v>
      </c>
      <c r="B2171" t="s">
        <v>5976</v>
      </c>
      <c r="C2171" t="s">
        <v>5977</v>
      </c>
      <c r="D2171">
        <v>0.06</v>
      </c>
      <c r="E2171" t="s">
        <v>5276</v>
      </c>
      <c r="F2171" t="s">
        <v>8464</v>
      </c>
      <c r="G2171" t="s">
        <v>8340</v>
      </c>
      <c r="H2171" t="str">
        <f>VLOOKUP(Table_Query_from_Meridian_v32[[#This Row],[COUNTRY_CODE_OF_ORIGIN]],Sheet2!A:C,3,FALSE)</f>
        <v xml:space="preserve">New Zealand (Aotearoa) </v>
      </c>
    </row>
    <row r="2172" spans="1:8" x14ac:dyDescent="0.25">
      <c r="A2172" t="s">
        <v>5978</v>
      </c>
      <c r="B2172" t="s">
        <v>5979</v>
      </c>
      <c r="C2172" t="s">
        <v>5980</v>
      </c>
      <c r="D2172">
        <v>0.09</v>
      </c>
      <c r="E2172" t="s">
        <v>5276</v>
      </c>
      <c r="F2172" t="s">
        <v>5</v>
      </c>
      <c r="G2172" t="s">
        <v>5</v>
      </c>
      <c r="H2172" t="str">
        <f>VLOOKUP(Table_Query_from_Meridian_v32[[#This Row],[COUNTRY_CODE_OF_ORIGIN]],Sheet2!A:C,3,FALSE)</f>
        <v xml:space="preserve">New Zealand (Aotearoa) </v>
      </c>
    </row>
    <row r="2173" spans="1:8" x14ac:dyDescent="0.25">
      <c r="A2173" t="s">
        <v>5981</v>
      </c>
      <c r="B2173" t="s">
        <v>5982</v>
      </c>
      <c r="C2173" t="s">
        <v>5983</v>
      </c>
      <c r="D2173">
        <v>0.02</v>
      </c>
      <c r="E2173" t="s">
        <v>5276</v>
      </c>
      <c r="F2173" t="s">
        <v>8464</v>
      </c>
      <c r="G2173" t="s">
        <v>8471</v>
      </c>
      <c r="H2173" t="str">
        <f>VLOOKUP(Table_Query_from_Meridian_v32[[#This Row],[COUNTRY_CODE_OF_ORIGIN]],Sheet2!A:C,3,FALSE)</f>
        <v xml:space="preserve">New Zealand (Aotearoa) </v>
      </c>
    </row>
    <row r="2174" spans="1:8" x14ac:dyDescent="0.25">
      <c r="A2174" t="s">
        <v>5984</v>
      </c>
      <c r="B2174" t="s">
        <v>5985</v>
      </c>
      <c r="C2174" t="s">
        <v>5986</v>
      </c>
      <c r="D2174">
        <v>0.02</v>
      </c>
      <c r="E2174" t="s">
        <v>5276</v>
      </c>
      <c r="F2174" t="s">
        <v>8464</v>
      </c>
      <c r="G2174" t="s">
        <v>8471</v>
      </c>
      <c r="H2174" t="str">
        <f>VLOOKUP(Table_Query_from_Meridian_v32[[#This Row],[COUNTRY_CODE_OF_ORIGIN]],Sheet2!A:C,3,FALSE)</f>
        <v xml:space="preserve">New Zealand (Aotearoa) </v>
      </c>
    </row>
    <row r="2175" spans="1:8" x14ac:dyDescent="0.25">
      <c r="A2175" t="s">
        <v>5987</v>
      </c>
      <c r="B2175" t="s">
        <v>5988</v>
      </c>
      <c r="C2175" t="s">
        <v>5989</v>
      </c>
      <c r="D2175">
        <v>0.02</v>
      </c>
      <c r="E2175" t="s">
        <v>5276</v>
      </c>
      <c r="F2175" t="s">
        <v>8464</v>
      </c>
      <c r="G2175" t="s">
        <v>8471</v>
      </c>
      <c r="H2175" t="str">
        <f>VLOOKUP(Table_Query_from_Meridian_v32[[#This Row],[COUNTRY_CODE_OF_ORIGIN]],Sheet2!A:C,3,FALSE)</f>
        <v xml:space="preserve">New Zealand (Aotearoa) </v>
      </c>
    </row>
    <row r="2176" spans="1:8" x14ac:dyDescent="0.25">
      <c r="A2176" t="s">
        <v>5990</v>
      </c>
      <c r="B2176" t="s">
        <v>5991</v>
      </c>
      <c r="C2176" t="s">
        <v>5992</v>
      </c>
      <c r="D2176">
        <v>0.02</v>
      </c>
      <c r="E2176" t="s">
        <v>5276</v>
      </c>
      <c r="F2176" t="s">
        <v>8464</v>
      </c>
      <c r="G2176" t="s">
        <v>8471</v>
      </c>
      <c r="H2176" t="str">
        <f>VLOOKUP(Table_Query_from_Meridian_v32[[#This Row],[COUNTRY_CODE_OF_ORIGIN]],Sheet2!A:C,3,FALSE)</f>
        <v xml:space="preserve">New Zealand (Aotearoa) </v>
      </c>
    </row>
    <row r="2177" spans="1:8" x14ac:dyDescent="0.25">
      <c r="A2177" t="s">
        <v>5993</v>
      </c>
      <c r="B2177" t="s">
        <v>5994</v>
      </c>
      <c r="C2177" t="s">
        <v>5995</v>
      </c>
      <c r="D2177">
        <v>0.01</v>
      </c>
      <c r="E2177" t="s">
        <v>5276</v>
      </c>
      <c r="F2177" t="s">
        <v>8464</v>
      </c>
      <c r="G2177" t="s">
        <v>8471</v>
      </c>
      <c r="H2177" t="str">
        <f>VLOOKUP(Table_Query_from_Meridian_v32[[#This Row],[COUNTRY_CODE_OF_ORIGIN]],Sheet2!A:C,3,FALSE)</f>
        <v xml:space="preserve">New Zealand (Aotearoa) </v>
      </c>
    </row>
    <row r="2178" spans="1:8" x14ac:dyDescent="0.25">
      <c r="A2178" t="s">
        <v>5996</v>
      </c>
      <c r="B2178" t="s">
        <v>5997</v>
      </c>
      <c r="C2178" t="s">
        <v>5998</v>
      </c>
      <c r="D2178">
        <v>0.02</v>
      </c>
      <c r="E2178" t="s">
        <v>5276</v>
      </c>
      <c r="F2178" t="s">
        <v>8464</v>
      </c>
      <c r="G2178" t="s">
        <v>8471</v>
      </c>
      <c r="H2178" t="str">
        <f>VLOOKUP(Table_Query_from_Meridian_v32[[#This Row],[COUNTRY_CODE_OF_ORIGIN]],Sheet2!A:C,3,FALSE)</f>
        <v xml:space="preserve">New Zealand (Aotearoa) </v>
      </c>
    </row>
    <row r="2179" spans="1:8" x14ac:dyDescent="0.25">
      <c r="A2179" t="s">
        <v>5999</v>
      </c>
      <c r="B2179" t="s">
        <v>6000</v>
      </c>
      <c r="C2179" t="s">
        <v>6001</v>
      </c>
      <c r="D2179">
        <v>0.04</v>
      </c>
      <c r="E2179" t="s">
        <v>5276</v>
      </c>
      <c r="F2179" t="s">
        <v>8464</v>
      </c>
      <c r="G2179" t="s">
        <v>8471</v>
      </c>
      <c r="H2179" t="str">
        <f>VLOOKUP(Table_Query_from_Meridian_v32[[#This Row],[COUNTRY_CODE_OF_ORIGIN]],Sheet2!A:C,3,FALSE)</f>
        <v xml:space="preserve">New Zealand (Aotearoa) </v>
      </c>
    </row>
    <row r="2180" spans="1:8" x14ac:dyDescent="0.25">
      <c r="A2180" t="s">
        <v>6002</v>
      </c>
      <c r="B2180" t="s">
        <v>6003</v>
      </c>
      <c r="C2180" t="s">
        <v>6004</v>
      </c>
      <c r="D2180">
        <v>0.2</v>
      </c>
      <c r="E2180" t="s">
        <v>5276</v>
      </c>
      <c r="F2180" t="s">
        <v>5</v>
      </c>
      <c r="G2180" t="s">
        <v>5</v>
      </c>
      <c r="H2180" t="str">
        <f>VLOOKUP(Table_Query_from_Meridian_v32[[#This Row],[COUNTRY_CODE_OF_ORIGIN]],Sheet2!A:C,3,FALSE)</f>
        <v xml:space="preserve">New Zealand (Aotearoa) </v>
      </c>
    </row>
    <row r="2181" spans="1:8" x14ac:dyDescent="0.25">
      <c r="A2181" t="s">
        <v>6005</v>
      </c>
      <c r="B2181" t="s">
        <v>6006</v>
      </c>
      <c r="C2181" t="s">
        <v>6007</v>
      </c>
      <c r="D2181">
        <v>0.01</v>
      </c>
      <c r="E2181" t="s">
        <v>5276</v>
      </c>
      <c r="F2181" t="s">
        <v>8464</v>
      </c>
      <c r="G2181" t="s">
        <v>8340</v>
      </c>
      <c r="H2181" t="str">
        <f>VLOOKUP(Table_Query_from_Meridian_v32[[#This Row],[COUNTRY_CODE_OF_ORIGIN]],Sheet2!A:C,3,FALSE)</f>
        <v xml:space="preserve">New Zealand (Aotearoa) </v>
      </c>
    </row>
    <row r="2182" spans="1:8" x14ac:dyDescent="0.25">
      <c r="A2182" t="s">
        <v>6008</v>
      </c>
      <c r="B2182" t="s">
        <v>6009</v>
      </c>
      <c r="C2182" t="s">
        <v>6010</v>
      </c>
      <c r="D2182">
        <v>0.01</v>
      </c>
      <c r="E2182" t="s">
        <v>5276</v>
      </c>
      <c r="F2182" t="s">
        <v>8464</v>
      </c>
      <c r="G2182" t="s">
        <v>8340</v>
      </c>
      <c r="H2182" t="str">
        <f>VLOOKUP(Table_Query_from_Meridian_v32[[#This Row],[COUNTRY_CODE_OF_ORIGIN]],Sheet2!A:C,3,FALSE)</f>
        <v xml:space="preserve">New Zealand (Aotearoa) </v>
      </c>
    </row>
    <row r="2183" spans="1:8" x14ac:dyDescent="0.25">
      <c r="A2183" t="s">
        <v>6011</v>
      </c>
      <c r="B2183" t="s">
        <v>6012</v>
      </c>
      <c r="C2183" t="s">
        <v>6013</v>
      </c>
      <c r="D2183">
        <v>0.02</v>
      </c>
      <c r="E2183" t="s">
        <v>5276</v>
      </c>
      <c r="F2183" t="s">
        <v>8464</v>
      </c>
      <c r="G2183" t="s">
        <v>8340</v>
      </c>
      <c r="H2183" t="str">
        <f>VLOOKUP(Table_Query_from_Meridian_v32[[#This Row],[COUNTRY_CODE_OF_ORIGIN]],Sheet2!A:C,3,FALSE)</f>
        <v xml:space="preserve">New Zealand (Aotearoa) </v>
      </c>
    </row>
    <row r="2184" spans="1:8" x14ac:dyDescent="0.25">
      <c r="A2184" t="s">
        <v>6014</v>
      </c>
      <c r="B2184" t="s">
        <v>6015</v>
      </c>
      <c r="C2184" t="s">
        <v>6016</v>
      </c>
      <c r="D2184">
        <v>0.03</v>
      </c>
      <c r="E2184" t="s">
        <v>5276</v>
      </c>
      <c r="F2184" t="s">
        <v>8464</v>
      </c>
      <c r="G2184" t="s">
        <v>8340</v>
      </c>
      <c r="H2184" t="str">
        <f>VLOOKUP(Table_Query_from_Meridian_v32[[#This Row],[COUNTRY_CODE_OF_ORIGIN]],Sheet2!A:C,3,FALSE)</f>
        <v xml:space="preserve">New Zealand (Aotearoa) </v>
      </c>
    </row>
    <row r="2185" spans="1:8" x14ac:dyDescent="0.25">
      <c r="A2185" t="s">
        <v>6017</v>
      </c>
      <c r="B2185" t="s">
        <v>6018</v>
      </c>
      <c r="C2185" t="s">
        <v>6019</v>
      </c>
      <c r="D2185">
        <v>0.04</v>
      </c>
      <c r="E2185" t="s">
        <v>5276</v>
      </c>
      <c r="F2185" t="s">
        <v>8464</v>
      </c>
      <c r="G2185" t="s">
        <v>8340</v>
      </c>
      <c r="H2185" t="str">
        <f>VLOOKUP(Table_Query_from_Meridian_v32[[#This Row],[COUNTRY_CODE_OF_ORIGIN]],Sheet2!A:C,3,FALSE)</f>
        <v xml:space="preserve">New Zealand (Aotearoa) </v>
      </c>
    </row>
    <row r="2186" spans="1:8" x14ac:dyDescent="0.25">
      <c r="A2186" t="s">
        <v>6020</v>
      </c>
      <c r="B2186" t="s">
        <v>6021</v>
      </c>
      <c r="C2186" t="s">
        <v>6022</v>
      </c>
      <c r="D2186">
        <v>7.0000000000000007E-2</v>
      </c>
      <c r="E2186" t="s">
        <v>5276</v>
      </c>
      <c r="F2186" t="s">
        <v>8464</v>
      </c>
      <c r="G2186" t="s">
        <v>8340</v>
      </c>
      <c r="H2186" t="str">
        <f>VLOOKUP(Table_Query_from_Meridian_v32[[#This Row],[COUNTRY_CODE_OF_ORIGIN]],Sheet2!A:C,3,FALSE)</f>
        <v xml:space="preserve">New Zealand (Aotearoa) </v>
      </c>
    </row>
    <row r="2187" spans="1:8" x14ac:dyDescent="0.25">
      <c r="A2187" t="s">
        <v>6023</v>
      </c>
      <c r="B2187" t="s">
        <v>6024</v>
      </c>
      <c r="C2187" t="s">
        <v>6025</v>
      </c>
      <c r="D2187">
        <v>0.13</v>
      </c>
      <c r="E2187" t="s">
        <v>5276</v>
      </c>
      <c r="F2187" t="s">
        <v>8464</v>
      </c>
      <c r="G2187" t="s">
        <v>8340</v>
      </c>
      <c r="H2187" t="str">
        <f>VLOOKUP(Table_Query_from_Meridian_v32[[#This Row],[COUNTRY_CODE_OF_ORIGIN]],Sheet2!A:C,3,FALSE)</f>
        <v xml:space="preserve">New Zealand (Aotearoa) </v>
      </c>
    </row>
    <row r="2188" spans="1:8" x14ac:dyDescent="0.25">
      <c r="A2188" t="s">
        <v>6026</v>
      </c>
      <c r="B2188" t="s">
        <v>6027</v>
      </c>
      <c r="C2188" t="s">
        <v>4495</v>
      </c>
      <c r="D2188">
        <v>0.11</v>
      </c>
      <c r="E2188" t="s">
        <v>5276</v>
      </c>
      <c r="F2188" t="s">
        <v>8464</v>
      </c>
      <c r="G2188" t="s">
        <v>5</v>
      </c>
      <c r="H2188" t="str">
        <f>VLOOKUP(Table_Query_from_Meridian_v32[[#This Row],[COUNTRY_CODE_OF_ORIGIN]],Sheet2!A:C,3,FALSE)</f>
        <v xml:space="preserve">New Zealand (Aotearoa) </v>
      </c>
    </row>
    <row r="2189" spans="1:8" x14ac:dyDescent="0.25">
      <c r="A2189" t="s">
        <v>6028</v>
      </c>
      <c r="B2189" t="s">
        <v>6029</v>
      </c>
      <c r="C2189" t="s">
        <v>6030</v>
      </c>
      <c r="D2189">
        <v>0.04</v>
      </c>
      <c r="E2189" t="s">
        <v>5276</v>
      </c>
      <c r="F2189" t="s">
        <v>8464</v>
      </c>
      <c r="G2189" t="s">
        <v>8340</v>
      </c>
      <c r="H2189" t="str">
        <f>VLOOKUP(Table_Query_from_Meridian_v32[[#This Row],[COUNTRY_CODE_OF_ORIGIN]],Sheet2!A:C,3,FALSE)</f>
        <v xml:space="preserve">New Zealand (Aotearoa) </v>
      </c>
    </row>
    <row r="2190" spans="1:8" x14ac:dyDescent="0.25">
      <c r="A2190" t="s">
        <v>6031</v>
      </c>
      <c r="B2190" t="s">
        <v>6032</v>
      </c>
      <c r="C2190" t="s">
        <v>5</v>
      </c>
      <c r="D2190">
        <v>3.4</v>
      </c>
      <c r="E2190" t="s">
        <v>5276</v>
      </c>
      <c r="F2190" t="s">
        <v>8464</v>
      </c>
      <c r="G2190" t="s">
        <v>8340</v>
      </c>
      <c r="H2190" t="str">
        <f>VLOOKUP(Table_Query_from_Meridian_v32[[#This Row],[COUNTRY_CODE_OF_ORIGIN]],Sheet2!A:C,3,FALSE)</f>
        <v xml:space="preserve">New Zealand (Aotearoa) </v>
      </c>
    </row>
    <row r="2191" spans="1:8" x14ac:dyDescent="0.25">
      <c r="A2191" t="s">
        <v>6033</v>
      </c>
      <c r="B2191" t="s">
        <v>6034</v>
      </c>
      <c r="C2191" t="s">
        <v>6035</v>
      </c>
      <c r="D2191">
        <v>0.77</v>
      </c>
      <c r="E2191" t="s">
        <v>5276</v>
      </c>
      <c r="F2191" t="s">
        <v>8464</v>
      </c>
      <c r="G2191" t="s">
        <v>8340</v>
      </c>
      <c r="H2191" t="str">
        <f>VLOOKUP(Table_Query_from_Meridian_v32[[#This Row],[COUNTRY_CODE_OF_ORIGIN]],Sheet2!A:C,3,FALSE)</f>
        <v xml:space="preserve">New Zealand (Aotearoa) </v>
      </c>
    </row>
    <row r="2192" spans="1:8" x14ac:dyDescent="0.25">
      <c r="A2192" t="s">
        <v>6036</v>
      </c>
      <c r="B2192" t="s">
        <v>6037</v>
      </c>
      <c r="C2192" t="s">
        <v>6038</v>
      </c>
      <c r="D2192">
        <v>0.03</v>
      </c>
      <c r="E2192" t="s">
        <v>5276</v>
      </c>
      <c r="F2192" t="s">
        <v>8464</v>
      </c>
      <c r="G2192" t="s">
        <v>8340</v>
      </c>
      <c r="H2192" t="str">
        <f>VLOOKUP(Table_Query_from_Meridian_v32[[#This Row],[COUNTRY_CODE_OF_ORIGIN]],Sheet2!A:C,3,FALSE)</f>
        <v xml:space="preserve">New Zealand (Aotearoa) </v>
      </c>
    </row>
    <row r="2193" spans="1:8" x14ac:dyDescent="0.25">
      <c r="A2193" t="s">
        <v>6039</v>
      </c>
      <c r="B2193" t="s">
        <v>6040</v>
      </c>
      <c r="C2193" t="s">
        <v>5</v>
      </c>
      <c r="D2193">
        <v>0.48</v>
      </c>
      <c r="E2193" t="s">
        <v>5276</v>
      </c>
      <c r="F2193" t="s">
        <v>8464</v>
      </c>
      <c r="G2193" t="s">
        <v>8340</v>
      </c>
      <c r="H2193" t="str">
        <f>VLOOKUP(Table_Query_from_Meridian_v32[[#This Row],[COUNTRY_CODE_OF_ORIGIN]],Sheet2!A:C,3,FALSE)</f>
        <v xml:space="preserve">New Zealand (Aotearoa) </v>
      </c>
    </row>
    <row r="2194" spans="1:8" x14ac:dyDescent="0.25">
      <c r="A2194" t="s">
        <v>6041</v>
      </c>
      <c r="B2194" t="s">
        <v>6042</v>
      </c>
      <c r="C2194" t="s">
        <v>5</v>
      </c>
      <c r="D2194">
        <v>2.25</v>
      </c>
      <c r="E2194" t="s">
        <v>5276</v>
      </c>
      <c r="F2194" t="s">
        <v>8464</v>
      </c>
      <c r="G2194" t="s">
        <v>8340</v>
      </c>
      <c r="H2194" t="str">
        <f>VLOOKUP(Table_Query_from_Meridian_v32[[#This Row],[COUNTRY_CODE_OF_ORIGIN]],Sheet2!A:C,3,FALSE)</f>
        <v xml:space="preserve">New Zealand (Aotearoa) </v>
      </c>
    </row>
    <row r="2195" spans="1:8" x14ac:dyDescent="0.25">
      <c r="A2195" t="s">
        <v>6043</v>
      </c>
      <c r="B2195" t="s">
        <v>6044</v>
      </c>
      <c r="C2195" t="s">
        <v>6045</v>
      </c>
      <c r="D2195">
        <v>0.04</v>
      </c>
      <c r="E2195" t="s">
        <v>5276</v>
      </c>
      <c r="F2195" t="s">
        <v>8464</v>
      </c>
      <c r="G2195" t="s">
        <v>8340</v>
      </c>
      <c r="H2195" t="str">
        <f>VLOOKUP(Table_Query_from_Meridian_v32[[#This Row],[COUNTRY_CODE_OF_ORIGIN]],Sheet2!A:C,3,FALSE)</f>
        <v xml:space="preserve">New Zealand (Aotearoa) </v>
      </c>
    </row>
    <row r="2196" spans="1:8" x14ac:dyDescent="0.25">
      <c r="A2196" t="s">
        <v>6046</v>
      </c>
      <c r="B2196" t="s">
        <v>6047</v>
      </c>
      <c r="C2196" t="s">
        <v>5</v>
      </c>
      <c r="D2196">
        <v>0.7</v>
      </c>
      <c r="E2196" t="s">
        <v>5276</v>
      </c>
      <c r="F2196" t="s">
        <v>8464</v>
      </c>
      <c r="G2196" t="s">
        <v>8340</v>
      </c>
      <c r="H2196" t="str">
        <f>VLOOKUP(Table_Query_from_Meridian_v32[[#This Row],[COUNTRY_CODE_OF_ORIGIN]],Sheet2!A:C,3,FALSE)</f>
        <v xml:space="preserve">New Zealand (Aotearoa) </v>
      </c>
    </row>
    <row r="2197" spans="1:8" x14ac:dyDescent="0.25">
      <c r="A2197" t="s">
        <v>6048</v>
      </c>
      <c r="B2197" t="s">
        <v>6049</v>
      </c>
      <c r="C2197" t="s">
        <v>6050</v>
      </c>
      <c r="D2197">
        <v>0.06</v>
      </c>
      <c r="E2197" t="s">
        <v>5276</v>
      </c>
      <c r="F2197" t="s">
        <v>8464</v>
      </c>
      <c r="G2197" t="s">
        <v>8340</v>
      </c>
      <c r="H2197" t="str">
        <f>VLOOKUP(Table_Query_from_Meridian_v32[[#This Row],[COUNTRY_CODE_OF_ORIGIN]],Sheet2!A:C,3,FALSE)</f>
        <v xml:space="preserve">New Zealand (Aotearoa) </v>
      </c>
    </row>
    <row r="2198" spans="1:8" x14ac:dyDescent="0.25">
      <c r="A2198" t="s">
        <v>6051</v>
      </c>
      <c r="B2198" t="s">
        <v>6052</v>
      </c>
      <c r="C2198" t="s">
        <v>5</v>
      </c>
      <c r="D2198">
        <v>0</v>
      </c>
      <c r="E2198" t="s">
        <v>5276</v>
      </c>
      <c r="F2198" t="s">
        <v>8464</v>
      </c>
      <c r="G2198" t="s">
        <v>8340</v>
      </c>
      <c r="H2198" t="str">
        <f>VLOOKUP(Table_Query_from_Meridian_v32[[#This Row],[COUNTRY_CODE_OF_ORIGIN]],Sheet2!A:C,3,FALSE)</f>
        <v xml:space="preserve">New Zealand (Aotearoa) </v>
      </c>
    </row>
    <row r="2199" spans="1:8" x14ac:dyDescent="0.25">
      <c r="A2199" t="s">
        <v>6053</v>
      </c>
      <c r="B2199" t="s">
        <v>6054</v>
      </c>
      <c r="C2199" t="s">
        <v>6055</v>
      </c>
      <c r="D2199">
        <v>7.0000000000000007E-2</v>
      </c>
      <c r="E2199" t="s">
        <v>5276</v>
      </c>
      <c r="F2199" t="s">
        <v>8464</v>
      </c>
      <c r="G2199" t="s">
        <v>8340</v>
      </c>
      <c r="H2199" t="str">
        <f>VLOOKUP(Table_Query_from_Meridian_v32[[#This Row],[COUNTRY_CODE_OF_ORIGIN]],Sheet2!A:C,3,FALSE)</f>
        <v xml:space="preserve">New Zealand (Aotearoa) </v>
      </c>
    </row>
    <row r="2200" spans="1:8" x14ac:dyDescent="0.25">
      <c r="A2200" t="s">
        <v>6056</v>
      </c>
      <c r="B2200" t="s">
        <v>6057</v>
      </c>
      <c r="C2200" t="s">
        <v>5</v>
      </c>
      <c r="D2200">
        <v>1.3</v>
      </c>
      <c r="E2200" t="s">
        <v>5276</v>
      </c>
      <c r="F2200" t="s">
        <v>8464</v>
      </c>
      <c r="G2200" t="s">
        <v>8340</v>
      </c>
      <c r="H2200" t="str">
        <f>VLOOKUP(Table_Query_from_Meridian_v32[[#This Row],[COUNTRY_CODE_OF_ORIGIN]],Sheet2!A:C,3,FALSE)</f>
        <v xml:space="preserve">New Zealand (Aotearoa) </v>
      </c>
    </row>
    <row r="2201" spans="1:8" x14ac:dyDescent="0.25">
      <c r="A2201" t="s">
        <v>6058</v>
      </c>
      <c r="B2201" t="s">
        <v>6059</v>
      </c>
      <c r="C2201" t="s">
        <v>5</v>
      </c>
      <c r="D2201">
        <v>5.7</v>
      </c>
      <c r="E2201" t="s">
        <v>5276</v>
      </c>
      <c r="F2201" t="s">
        <v>8464</v>
      </c>
      <c r="G2201" t="s">
        <v>8340</v>
      </c>
      <c r="H2201" t="str">
        <f>VLOOKUP(Table_Query_from_Meridian_v32[[#This Row],[COUNTRY_CODE_OF_ORIGIN]],Sheet2!A:C,3,FALSE)</f>
        <v xml:space="preserve">New Zealand (Aotearoa) </v>
      </c>
    </row>
    <row r="2202" spans="1:8" x14ac:dyDescent="0.25">
      <c r="A2202" t="s">
        <v>6060</v>
      </c>
      <c r="B2202" t="s">
        <v>6061</v>
      </c>
      <c r="C2202" t="s">
        <v>5</v>
      </c>
      <c r="D2202">
        <v>0.77</v>
      </c>
      <c r="E2202" t="s">
        <v>5276</v>
      </c>
      <c r="F2202" t="s">
        <v>8464</v>
      </c>
      <c r="G2202" t="s">
        <v>8340</v>
      </c>
      <c r="H2202" t="str">
        <f>VLOOKUP(Table_Query_from_Meridian_v32[[#This Row],[COUNTRY_CODE_OF_ORIGIN]],Sheet2!A:C,3,FALSE)</f>
        <v xml:space="preserve">New Zealand (Aotearoa) </v>
      </c>
    </row>
    <row r="2203" spans="1:8" x14ac:dyDescent="0.25">
      <c r="A2203" t="s">
        <v>6062</v>
      </c>
      <c r="B2203" t="s">
        <v>6063</v>
      </c>
      <c r="C2203" t="s">
        <v>6064</v>
      </c>
      <c r="D2203">
        <v>0.13</v>
      </c>
      <c r="E2203" t="s">
        <v>5276</v>
      </c>
      <c r="F2203" t="s">
        <v>8464</v>
      </c>
      <c r="G2203" t="s">
        <v>8340</v>
      </c>
      <c r="H2203" t="str">
        <f>VLOOKUP(Table_Query_from_Meridian_v32[[#This Row],[COUNTRY_CODE_OF_ORIGIN]],Sheet2!A:C,3,FALSE)</f>
        <v xml:space="preserve">New Zealand (Aotearoa) </v>
      </c>
    </row>
    <row r="2204" spans="1:8" x14ac:dyDescent="0.25">
      <c r="A2204" t="s">
        <v>6065</v>
      </c>
      <c r="B2204" t="s">
        <v>6066</v>
      </c>
      <c r="C2204" t="s">
        <v>6067</v>
      </c>
      <c r="D2204">
        <v>0.12</v>
      </c>
      <c r="E2204" t="s">
        <v>5276</v>
      </c>
      <c r="F2204" t="s">
        <v>8464</v>
      </c>
      <c r="G2204" t="s">
        <v>8340</v>
      </c>
      <c r="H2204" t="str">
        <f>VLOOKUP(Table_Query_from_Meridian_v32[[#This Row],[COUNTRY_CODE_OF_ORIGIN]],Sheet2!A:C,3,FALSE)</f>
        <v xml:space="preserve">New Zealand (Aotearoa) </v>
      </c>
    </row>
    <row r="2205" spans="1:8" x14ac:dyDescent="0.25">
      <c r="A2205" t="s">
        <v>6068</v>
      </c>
      <c r="B2205" t="s">
        <v>6069</v>
      </c>
      <c r="C2205" t="s">
        <v>6070</v>
      </c>
      <c r="D2205">
        <v>0.01</v>
      </c>
      <c r="E2205" t="s">
        <v>5276</v>
      </c>
      <c r="F2205" t="s">
        <v>8464</v>
      </c>
      <c r="G2205" t="s">
        <v>8340</v>
      </c>
      <c r="H2205" t="str">
        <f>VLOOKUP(Table_Query_from_Meridian_v32[[#This Row],[COUNTRY_CODE_OF_ORIGIN]],Sheet2!A:C,3,FALSE)</f>
        <v xml:space="preserve">New Zealand (Aotearoa) </v>
      </c>
    </row>
    <row r="2206" spans="1:8" x14ac:dyDescent="0.25">
      <c r="A2206" t="s">
        <v>6071</v>
      </c>
      <c r="B2206" t="s">
        <v>6072</v>
      </c>
      <c r="C2206" t="s">
        <v>6073</v>
      </c>
      <c r="D2206">
        <v>0.01</v>
      </c>
      <c r="E2206" t="s">
        <v>5276</v>
      </c>
      <c r="F2206" t="s">
        <v>8464</v>
      </c>
      <c r="G2206" t="s">
        <v>8340</v>
      </c>
      <c r="H2206" t="str">
        <f>VLOOKUP(Table_Query_from_Meridian_v32[[#This Row],[COUNTRY_CODE_OF_ORIGIN]],Sheet2!A:C,3,FALSE)</f>
        <v xml:space="preserve">New Zealand (Aotearoa) </v>
      </c>
    </row>
    <row r="2207" spans="1:8" x14ac:dyDescent="0.25">
      <c r="A2207" t="s">
        <v>6074</v>
      </c>
      <c r="B2207" t="s">
        <v>6075</v>
      </c>
      <c r="C2207" t="s">
        <v>6076</v>
      </c>
      <c r="D2207">
        <v>0.02</v>
      </c>
      <c r="E2207" t="s">
        <v>5276</v>
      </c>
      <c r="F2207" t="s">
        <v>8464</v>
      </c>
      <c r="G2207" t="s">
        <v>8340</v>
      </c>
      <c r="H2207" t="str">
        <f>VLOOKUP(Table_Query_from_Meridian_v32[[#This Row],[COUNTRY_CODE_OF_ORIGIN]],Sheet2!A:C,3,FALSE)</f>
        <v xml:space="preserve">New Zealand (Aotearoa) </v>
      </c>
    </row>
    <row r="2208" spans="1:8" x14ac:dyDescent="0.25">
      <c r="A2208" t="s">
        <v>6077</v>
      </c>
      <c r="B2208" t="s">
        <v>6078</v>
      </c>
      <c r="C2208" t="s">
        <v>6079</v>
      </c>
      <c r="D2208">
        <v>0.02</v>
      </c>
      <c r="E2208" t="s">
        <v>5276</v>
      </c>
      <c r="F2208" t="s">
        <v>8464</v>
      </c>
      <c r="G2208" t="s">
        <v>8340</v>
      </c>
      <c r="H2208" t="str">
        <f>VLOOKUP(Table_Query_from_Meridian_v32[[#This Row],[COUNTRY_CODE_OF_ORIGIN]],Sheet2!A:C,3,FALSE)</f>
        <v xml:space="preserve">New Zealand (Aotearoa) </v>
      </c>
    </row>
    <row r="2209" spans="1:8" x14ac:dyDescent="0.25">
      <c r="A2209" t="s">
        <v>6080</v>
      </c>
      <c r="B2209" t="s">
        <v>6081</v>
      </c>
      <c r="C2209" t="s">
        <v>6082</v>
      </c>
      <c r="D2209">
        <v>0.03</v>
      </c>
      <c r="E2209" t="s">
        <v>5276</v>
      </c>
      <c r="F2209" t="s">
        <v>8464</v>
      </c>
      <c r="G2209" t="s">
        <v>8340</v>
      </c>
      <c r="H2209" t="str">
        <f>VLOOKUP(Table_Query_from_Meridian_v32[[#This Row],[COUNTRY_CODE_OF_ORIGIN]],Sheet2!A:C,3,FALSE)</f>
        <v xml:space="preserve">New Zealand (Aotearoa) </v>
      </c>
    </row>
    <row r="2210" spans="1:8" x14ac:dyDescent="0.25">
      <c r="A2210" t="s">
        <v>6083</v>
      </c>
      <c r="B2210" t="s">
        <v>6084</v>
      </c>
      <c r="C2210" t="s">
        <v>6085</v>
      </c>
      <c r="D2210">
        <v>0.04</v>
      </c>
      <c r="E2210" t="s">
        <v>5276</v>
      </c>
      <c r="F2210" t="s">
        <v>8464</v>
      </c>
      <c r="G2210" t="s">
        <v>8340</v>
      </c>
      <c r="H2210" t="str">
        <f>VLOOKUP(Table_Query_from_Meridian_v32[[#This Row],[COUNTRY_CODE_OF_ORIGIN]],Sheet2!A:C,3,FALSE)</f>
        <v xml:space="preserve">New Zealand (Aotearoa) </v>
      </c>
    </row>
    <row r="2211" spans="1:8" x14ac:dyDescent="0.25">
      <c r="A2211" t="s">
        <v>6086</v>
      </c>
      <c r="B2211" t="s">
        <v>6087</v>
      </c>
      <c r="C2211" t="s">
        <v>6088</v>
      </c>
      <c r="D2211">
        <v>0.13</v>
      </c>
      <c r="E2211" t="s">
        <v>5276</v>
      </c>
      <c r="F2211" t="s">
        <v>8464</v>
      </c>
      <c r="G2211" t="s">
        <v>8340</v>
      </c>
      <c r="H2211" t="str">
        <f>VLOOKUP(Table_Query_from_Meridian_v32[[#This Row],[COUNTRY_CODE_OF_ORIGIN]],Sheet2!A:C,3,FALSE)</f>
        <v xml:space="preserve">New Zealand (Aotearoa) </v>
      </c>
    </row>
    <row r="2212" spans="1:8" x14ac:dyDescent="0.25">
      <c r="A2212" t="s">
        <v>6089</v>
      </c>
      <c r="B2212" t="s">
        <v>6090</v>
      </c>
      <c r="C2212" t="s">
        <v>6091</v>
      </c>
      <c r="D2212">
        <v>0.04</v>
      </c>
      <c r="E2212" t="s">
        <v>5276</v>
      </c>
      <c r="F2212" t="s">
        <v>8464</v>
      </c>
      <c r="G2212" t="s">
        <v>8340</v>
      </c>
      <c r="H2212" t="str">
        <f>VLOOKUP(Table_Query_from_Meridian_v32[[#This Row],[COUNTRY_CODE_OF_ORIGIN]],Sheet2!A:C,3,FALSE)</f>
        <v xml:space="preserve">New Zealand (Aotearoa) </v>
      </c>
    </row>
    <row r="2213" spans="1:8" x14ac:dyDescent="0.25">
      <c r="A2213" t="s">
        <v>6092</v>
      </c>
      <c r="B2213" t="s">
        <v>6093</v>
      </c>
      <c r="C2213" t="s">
        <v>6094</v>
      </c>
      <c r="D2213">
        <v>0.04</v>
      </c>
      <c r="E2213" t="s">
        <v>5276</v>
      </c>
      <c r="F2213" t="s">
        <v>8464</v>
      </c>
      <c r="G2213" t="s">
        <v>8340</v>
      </c>
      <c r="H2213" t="str">
        <f>VLOOKUP(Table_Query_from_Meridian_v32[[#This Row],[COUNTRY_CODE_OF_ORIGIN]],Sheet2!A:C,3,FALSE)</f>
        <v xml:space="preserve">New Zealand (Aotearoa) </v>
      </c>
    </row>
    <row r="2214" spans="1:8" x14ac:dyDescent="0.25">
      <c r="A2214" t="s">
        <v>6095</v>
      </c>
      <c r="B2214" t="s">
        <v>6096</v>
      </c>
      <c r="C2214" t="s">
        <v>6097</v>
      </c>
      <c r="D2214">
        <v>0.01</v>
      </c>
      <c r="E2214" t="s">
        <v>5276</v>
      </c>
      <c r="F2214" t="s">
        <v>8464</v>
      </c>
      <c r="G2214" t="s">
        <v>8340</v>
      </c>
      <c r="H2214" t="str">
        <f>VLOOKUP(Table_Query_from_Meridian_v32[[#This Row],[COUNTRY_CODE_OF_ORIGIN]],Sheet2!A:C,3,FALSE)</f>
        <v xml:space="preserve">New Zealand (Aotearoa) </v>
      </c>
    </row>
    <row r="2215" spans="1:8" x14ac:dyDescent="0.25">
      <c r="A2215" t="s">
        <v>6098</v>
      </c>
      <c r="B2215" t="s">
        <v>6099</v>
      </c>
      <c r="C2215" t="s">
        <v>6100</v>
      </c>
      <c r="D2215">
        <v>0.01</v>
      </c>
      <c r="E2215" t="s">
        <v>5276</v>
      </c>
      <c r="F2215" t="s">
        <v>8464</v>
      </c>
      <c r="G2215" t="s">
        <v>8340</v>
      </c>
      <c r="H2215" t="str">
        <f>VLOOKUP(Table_Query_from_Meridian_v32[[#This Row],[COUNTRY_CODE_OF_ORIGIN]],Sheet2!A:C,3,FALSE)</f>
        <v xml:space="preserve">New Zealand (Aotearoa) </v>
      </c>
    </row>
    <row r="2216" spans="1:8" x14ac:dyDescent="0.25">
      <c r="A2216" t="s">
        <v>6101</v>
      </c>
      <c r="B2216" t="s">
        <v>6102</v>
      </c>
      <c r="C2216" t="s">
        <v>6103</v>
      </c>
      <c r="D2216">
        <v>0.01</v>
      </c>
      <c r="E2216" t="s">
        <v>5276</v>
      </c>
      <c r="F2216" t="s">
        <v>8464</v>
      </c>
      <c r="G2216" t="s">
        <v>8340</v>
      </c>
      <c r="H2216" t="str">
        <f>VLOOKUP(Table_Query_from_Meridian_v32[[#This Row],[COUNTRY_CODE_OF_ORIGIN]],Sheet2!A:C,3,FALSE)</f>
        <v xml:space="preserve">New Zealand (Aotearoa) </v>
      </c>
    </row>
    <row r="2217" spans="1:8" x14ac:dyDescent="0.25">
      <c r="A2217" t="s">
        <v>6104</v>
      </c>
      <c r="B2217" t="s">
        <v>6105</v>
      </c>
      <c r="C2217" t="s">
        <v>6106</v>
      </c>
      <c r="D2217">
        <v>0.01</v>
      </c>
      <c r="E2217" t="s">
        <v>5276</v>
      </c>
      <c r="F2217" t="s">
        <v>8464</v>
      </c>
      <c r="G2217" t="s">
        <v>8340</v>
      </c>
      <c r="H2217" t="str">
        <f>VLOOKUP(Table_Query_from_Meridian_v32[[#This Row],[COUNTRY_CODE_OF_ORIGIN]],Sheet2!A:C,3,FALSE)</f>
        <v xml:space="preserve">New Zealand (Aotearoa) </v>
      </c>
    </row>
    <row r="2218" spans="1:8" x14ac:dyDescent="0.25">
      <c r="A2218" t="s">
        <v>6107</v>
      </c>
      <c r="B2218" t="s">
        <v>6108</v>
      </c>
      <c r="C2218" t="s">
        <v>6109</v>
      </c>
      <c r="D2218">
        <v>0.01</v>
      </c>
      <c r="E2218" t="s">
        <v>5276</v>
      </c>
      <c r="F2218" t="s">
        <v>8464</v>
      </c>
      <c r="G2218" t="s">
        <v>8340</v>
      </c>
      <c r="H2218" t="str">
        <f>VLOOKUP(Table_Query_from_Meridian_v32[[#This Row],[COUNTRY_CODE_OF_ORIGIN]],Sheet2!A:C,3,FALSE)</f>
        <v xml:space="preserve">New Zealand (Aotearoa) </v>
      </c>
    </row>
    <row r="2219" spans="1:8" x14ac:dyDescent="0.25">
      <c r="A2219" t="s">
        <v>6110</v>
      </c>
      <c r="B2219" t="s">
        <v>6111</v>
      </c>
      <c r="C2219" t="s">
        <v>6112</v>
      </c>
      <c r="D2219">
        <v>0.01</v>
      </c>
      <c r="E2219" t="s">
        <v>5276</v>
      </c>
      <c r="F2219" t="s">
        <v>8464</v>
      </c>
      <c r="G2219" t="s">
        <v>8340</v>
      </c>
      <c r="H2219" t="str">
        <f>VLOOKUP(Table_Query_from_Meridian_v32[[#This Row],[COUNTRY_CODE_OF_ORIGIN]],Sheet2!A:C,3,FALSE)</f>
        <v xml:space="preserve">New Zealand (Aotearoa) </v>
      </c>
    </row>
    <row r="2220" spans="1:8" x14ac:dyDescent="0.25">
      <c r="A2220" t="s">
        <v>6113</v>
      </c>
      <c r="B2220" t="s">
        <v>6114</v>
      </c>
      <c r="C2220" t="s">
        <v>6115</v>
      </c>
      <c r="D2220">
        <v>0.02</v>
      </c>
      <c r="E2220" t="s">
        <v>5276</v>
      </c>
      <c r="F2220" t="s">
        <v>8464</v>
      </c>
      <c r="G2220" t="s">
        <v>8340</v>
      </c>
      <c r="H2220" t="str">
        <f>VLOOKUP(Table_Query_from_Meridian_v32[[#This Row],[COUNTRY_CODE_OF_ORIGIN]],Sheet2!A:C,3,FALSE)</f>
        <v xml:space="preserve">New Zealand (Aotearoa) </v>
      </c>
    </row>
    <row r="2221" spans="1:8" x14ac:dyDescent="0.25">
      <c r="A2221" t="s">
        <v>6116</v>
      </c>
      <c r="B2221" t="s">
        <v>6117</v>
      </c>
      <c r="C2221" t="s">
        <v>6118</v>
      </c>
      <c r="D2221">
        <v>0.01</v>
      </c>
      <c r="E2221" t="s">
        <v>5276</v>
      </c>
      <c r="F2221" t="s">
        <v>8464</v>
      </c>
      <c r="G2221" t="s">
        <v>8340</v>
      </c>
      <c r="H2221" t="str">
        <f>VLOOKUP(Table_Query_from_Meridian_v32[[#This Row],[COUNTRY_CODE_OF_ORIGIN]],Sheet2!A:C,3,FALSE)</f>
        <v xml:space="preserve">New Zealand (Aotearoa) </v>
      </c>
    </row>
    <row r="2222" spans="1:8" x14ac:dyDescent="0.25">
      <c r="A2222" t="s">
        <v>6119</v>
      </c>
      <c r="B2222" t="s">
        <v>6120</v>
      </c>
      <c r="C2222" t="s">
        <v>6121</v>
      </c>
      <c r="D2222">
        <v>0.01</v>
      </c>
      <c r="E2222" t="s">
        <v>5276</v>
      </c>
      <c r="F2222" t="s">
        <v>8464</v>
      </c>
      <c r="G2222" t="s">
        <v>8340</v>
      </c>
      <c r="H2222" t="str">
        <f>VLOOKUP(Table_Query_from_Meridian_v32[[#This Row],[COUNTRY_CODE_OF_ORIGIN]],Sheet2!A:C,3,FALSE)</f>
        <v xml:space="preserve">New Zealand (Aotearoa) </v>
      </c>
    </row>
    <row r="2223" spans="1:8" x14ac:dyDescent="0.25">
      <c r="A2223" t="s">
        <v>6122</v>
      </c>
      <c r="B2223" t="s">
        <v>6123</v>
      </c>
      <c r="C2223" t="s">
        <v>6124</v>
      </c>
      <c r="D2223">
        <v>0.01</v>
      </c>
      <c r="E2223" t="s">
        <v>5276</v>
      </c>
      <c r="F2223" t="s">
        <v>8464</v>
      </c>
      <c r="G2223" t="s">
        <v>8340</v>
      </c>
      <c r="H2223" t="str">
        <f>VLOOKUP(Table_Query_from_Meridian_v32[[#This Row],[COUNTRY_CODE_OF_ORIGIN]],Sheet2!A:C,3,FALSE)</f>
        <v xml:space="preserve">New Zealand (Aotearoa) </v>
      </c>
    </row>
    <row r="2224" spans="1:8" x14ac:dyDescent="0.25">
      <c r="A2224" t="s">
        <v>6125</v>
      </c>
      <c r="B2224" t="s">
        <v>6126</v>
      </c>
      <c r="C2224" t="s">
        <v>6127</v>
      </c>
      <c r="D2224">
        <v>6</v>
      </c>
      <c r="E2224" t="s">
        <v>13</v>
      </c>
      <c r="F2224" t="s">
        <v>8472</v>
      </c>
      <c r="G2224" t="s">
        <v>5</v>
      </c>
      <c r="H2224" t="str">
        <f>VLOOKUP(Table_Query_from_Meridian_v32[[#This Row],[COUNTRY_CODE_OF_ORIGIN]],Sheet2!A:C,3,FALSE)</f>
        <v xml:space="preserve">China </v>
      </c>
    </row>
    <row r="2225" spans="1:8" x14ac:dyDescent="0.25">
      <c r="A2225" t="s">
        <v>6128</v>
      </c>
      <c r="B2225" t="s">
        <v>6129</v>
      </c>
      <c r="C2225" t="s">
        <v>6130</v>
      </c>
      <c r="D2225">
        <v>0</v>
      </c>
      <c r="E2225" t="s">
        <v>13</v>
      </c>
      <c r="F2225" t="s">
        <v>8472</v>
      </c>
      <c r="G2225" t="s">
        <v>5</v>
      </c>
      <c r="H2225" t="str">
        <f>VLOOKUP(Table_Query_from_Meridian_v32[[#This Row],[COUNTRY_CODE_OF_ORIGIN]],Sheet2!A:C,3,FALSE)</f>
        <v xml:space="preserve">China </v>
      </c>
    </row>
    <row r="2226" spans="1:8" x14ac:dyDescent="0.25">
      <c r="A2226" t="s">
        <v>6131</v>
      </c>
      <c r="B2226" t="s">
        <v>6132</v>
      </c>
      <c r="C2226" t="s">
        <v>6133</v>
      </c>
      <c r="D2226">
        <v>0</v>
      </c>
      <c r="E2226" t="s">
        <v>13</v>
      </c>
      <c r="F2226" t="s">
        <v>8472</v>
      </c>
      <c r="G2226" t="s">
        <v>5</v>
      </c>
      <c r="H2226" t="str">
        <f>VLOOKUP(Table_Query_from_Meridian_v32[[#This Row],[COUNTRY_CODE_OF_ORIGIN]],Sheet2!A:C,3,FALSE)</f>
        <v xml:space="preserve">China </v>
      </c>
    </row>
    <row r="2227" spans="1:8" x14ac:dyDescent="0.25">
      <c r="A2227" t="s">
        <v>6134</v>
      </c>
      <c r="B2227" t="s">
        <v>6135</v>
      </c>
      <c r="C2227" t="s">
        <v>6136</v>
      </c>
      <c r="D2227">
        <v>0</v>
      </c>
      <c r="E2227" t="s">
        <v>13</v>
      </c>
      <c r="F2227" t="s">
        <v>8472</v>
      </c>
      <c r="G2227" t="s">
        <v>5</v>
      </c>
      <c r="H2227" t="str">
        <f>VLOOKUP(Table_Query_from_Meridian_v32[[#This Row],[COUNTRY_CODE_OF_ORIGIN]],Sheet2!A:C,3,FALSE)</f>
        <v xml:space="preserve">China </v>
      </c>
    </row>
    <row r="2228" spans="1:8" x14ac:dyDescent="0.25">
      <c r="A2228" t="s">
        <v>6137</v>
      </c>
      <c r="B2228" t="s">
        <v>6138</v>
      </c>
      <c r="C2228" t="s">
        <v>6139</v>
      </c>
      <c r="D2228">
        <v>4.0999999999999996</v>
      </c>
      <c r="E2228" t="s">
        <v>13</v>
      </c>
      <c r="F2228" t="s">
        <v>8472</v>
      </c>
      <c r="G2228" t="s">
        <v>5</v>
      </c>
      <c r="H2228" t="str">
        <f>VLOOKUP(Table_Query_from_Meridian_v32[[#This Row],[COUNTRY_CODE_OF_ORIGIN]],Sheet2!A:C,3,FALSE)</f>
        <v xml:space="preserve">China </v>
      </c>
    </row>
    <row r="2229" spans="1:8" x14ac:dyDescent="0.25">
      <c r="A2229" t="s">
        <v>6140</v>
      </c>
      <c r="B2229" t="s">
        <v>6141</v>
      </c>
      <c r="C2229" t="s">
        <v>6139</v>
      </c>
      <c r="D2229">
        <v>0</v>
      </c>
      <c r="E2229" t="s">
        <v>13</v>
      </c>
      <c r="F2229" t="s">
        <v>8472</v>
      </c>
      <c r="G2229" t="s">
        <v>5</v>
      </c>
      <c r="H2229" t="str">
        <f>VLOOKUP(Table_Query_from_Meridian_v32[[#This Row],[COUNTRY_CODE_OF_ORIGIN]],Sheet2!A:C,3,FALSE)</f>
        <v xml:space="preserve">China </v>
      </c>
    </row>
    <row r="2230" spans="1:8" x14ac:dyDescent="0.25">
      <c r="A2230" t="s">
        <v>6142</v>
      </c>
      <c r="B2230" t="s">
        <v>6143</v>
      </c>
      <c r="C2230" t="s">
        <v>6144</v>
      </c>
      <c r="D2230">
        <v>0</v>
      </c>
      <c r="E2230" t="s">
        <v>13</v>
      </c>
      <c r="F2230" t="s">
        <v>8472</v>
      </c>
      <c r="G2230" t="s">
        <v>5</v>
      </c>
      <c r="H2230" t="str">
        <f>VLOOKUP(Table_Query_from_Meridian_v32[[#This Row],[COUNTRY_CODE_OF_ORIGIN]],Sheet2!A:C,3,FALSE)</f>
        <v xml:space="preserve">China </v>
      </c>
    </row>
    <row r="2231" spans="1:8" x14ac:dyDescent="0.25">
      <c r="A2231" t="s">
        <v>6145</v>
      </c>
      <c r="B2231" t="s">
        <v>6146</v>
      </c>
      <c r="C2231" t="s">
        <v>5</v>
      </c>
      <c r="D2231">
        <v>0</v>
      </c>
      <c r="E2231" t="s">
        <v>6</v>
      </c>
      <c r="F2231" t="s">
        <v>8472</v>
      </c>
      <c r="G2231" t="s">
        <v>5</v>
      </c>
      <c r="H2231" t="str">
        <f>VLOOKUP(Table_Query_from_Meridian_v32[[#This Row],[COUNTRY_CODE_OF_ORIGIN]],Sheet2!A:C,3,FALSE)</f>
        <v xml:space="preserve">Great Britain (United Kingdom) </v>
      </c>
    </row>
    <row r="2232" spans="1:8" x14ac:dyDescent="0.25">
      <c r="A2232" t="s">
        <v>6147</v>
      </c>
      <c r="B2232" t="s">
        <v>6148</v>
      </c>
      <c r="C2232" t="s">
        <v>6149</v>
      </c>
      <c r="D2232">
        <v>5.3</v>
      </c>
      <c r="E2232" t="s">
        <v>13</v>
      </c>
      <c r="F2232" t="s">
        <v>8472</v>
      </c>
      <c r="G2232" t="s">
        <v>5</v>
      </c>
      <c r="H2232" t="str">
        <f>VLOOKUP(Table_Query_from_Meridian_v32[[#This Row],[COUNTRY_CODE_OF_ORIGIN]],Sheet2!A:C,3,FALSE)</f>
        <v xml:space="preserve">China </v>
      </c>
    </row>
    <row r="2233" spans="1:8" x14ac:dyDescent="0.25">
      <c r="A2233" t="s">
        <v>6150</v>
      </c>
      <c r="B2233" t="s">
        <v>6151</v>
      </c>
      <c r="C2233" t="s">
        <v>6152</v>
      </c>
      <c r="D2233">
        <v>0</v>
      </c>
      <c r="E2233" t="s">
        <v>13</v>
      </c>
      <c r="F2233" t="s">
        <v>8472</v>
      </c>
      <c r="G2233" t="s">
        <v>5</v>
      </c>
      <c r="H2233" t="str">
        <f>VLOOKUP(Table_Query_from_Meridian_v32[[#This Row],[COUNTRY_CODE_OF_ORIGIN]],Sheet2!A:C,3,FALSE)</f>
        <v xml:space="preserve">China </v>
      </c>
    </row>
    <row r="2234" spans="1:8" x14ac:dyDescent="0.25">
      <c r="A2234" t="s">
        <v>6153</v>
      </c>
      <c r="B2234" t="s">
        <v>6154</v>
      </c>
      <c r="C2234" t="s">
        <v>5</v>
      </c>
      <c r="D2234">
        <v>0</v>
      </c>
      <c r="E2234" t="s">
        <v>13</v>
      </c>
      <c r="F2234" t="s">
        <v>8472</v>
      </c>
      <c r="G2234" t="s">
        <v>5</v>
      </c>
      <c r="H2234" t="str">
        <f>VLOOKUP(Table_Query_from_Meridian_v32[[#This Row],[COUNTRY_CODE_OF_ORIGIN]],Sheet2!A:C,3,FALSE)</f>
        <v xml:space="preserve">China </v>
      </c>
    </row>
    <row r="2235" spans="1:8" x14ac:dyDescent="0.25">
      <c r="A2235" t="s">
        <v>6155</v>
      </c>
      <c r="B2235" t="s">
        <v>6156</v>
      </c>
      <c r="C2235" t="s">
        <v>5</v>
      </c>
      <c r="D2235">
        <v>0</v>
      </c>
      <c r="E2235" t="s">
        <v>13</v>
      </c>
      <c r="F2235" t="s">
        <v>8472</v>
      </c>
      <c r="G2235" t="s">
        <v>5</v>
      </c>
      <c r="H2235" t="str">
        <f>VLOOKUP(Table_Query_from_Meridian_v32[[#This Row],[COUNTRY_CODE_OF_ORIGIN]],Sheet2!A:C,3,FALSE)</f>
        <v xml:space="preserve">China </v>
      </c>
    </row>
    <row r="2236" spans="1:8" x14ac:dyDescent="0.25">
      <c r="A2236" t="s">
        <v>6157</v>
      </c>
      <c r="B2236" t="s">
        <v>6158</v>
      </c>
      <c r="C2236" t="s">
        <v>5</v>
      </c>
      <c r="D2236">
        <v>21.6</v>
      </c>
      <c r="E2236" t="s">
        <v>13</v>
      </c>
      <c r="F2236" t="s">
        <v>8472</v>
      </c>
      <c r="G2236" t="s">
        <v>5</v>
      </c>
      <c r="H2236" t="str">
        <f>VLOOKUP(Table_Query_from_Meridian_v32[[#This Row],[COUNTRY_CODE_OF_ORIGIN]],Sheet2!A:C,3,FALSE)</f>
        <v xml:space="preserve">China </v>
      </c>
    </row>
    <row r="2237" spans="1:8" x14ac:dyDescent="0.25">
      <c r="A2237" t="s">
        <v>6159</v>
      </c>
      <c r="B2237" t="s">
        <v>6160</v>
      </c>
      <c r="C2237" t="s">
        <v>6161</v>
      </c>
      <c r="D2237">
        <v>2.1</v>
      </c>
      <c r="E2237" t="s">
        <v>25</v>
      </c>
      <c r="F2237" t="s">
        <v>8473</v>
      </c>
      <c r="G2237" t="s">
        <v>8310</v>
      </c>
      <c r="H2237" t="str">
        <f>VLOOKUP(Table_Query_from_Meridian_v32[[#This Row],[COUNTRY_CODE_OF_ORIGIN]],Sheet2!A:C,3,FALSE)</f>
        <v xml:space="preserve">Sweden </v>
      </c>
    </row>
    <row r="2238" spans="1:8" x14ac:dyDescent="0.25">
      <c r="A2238" t="s">
        <v>6162</v>
      </c>
      <c r="B2238" t="s">
        <v>6163</v>
      </c>
      <c r="C2238" t="s">
        <v>5</v>
      </c>
      <c r="D2238">
        <v>0.2</v>
      </c>
      <c r="E2238" t="s">
        <v>505</v>
      </c>
      <c r="F2238" t="s">
        <v>8473</v>
      </c>
      <c r="G2238" t="s">
        <v>8310</v>
      </c>
      <c r="H2238" t="str">
        <f>VLOOKUP(Table_Query_from_Meridian_v32[[#This Row],[COUNTRY_CODE_OF_ORIGIN]],Sheet2!A:C,3,FALSE)</f>
        <v xml:space="preserve">Italy </v>
      </c>
    </row>
    <row r="2239" spans="1:8" x14ac:dyDescent="0.25">
      <c r="A2239" t="s">
        <v>6164</v>
      </c>
      <c r="B2239" t="s">
        <v>6165</v>
      </c>
      <c r="C2239" t="s">
        <v>6166</v>
      </c>
      <c r="D2239">
        <v>0.37</v>
      </c>
      <c r="E2239" t="s">
        <v>13</v>
      </c>
      <c r="F2239" t="s">
        <v>8474</v>
      </c>
      <c r="G2239" t="s">
        <v>5</v>
      </c>
      <c r="H2239" t="str">
        <f>VLOOKUP(Table_Query_from_Meridian_v32[[#This Row],[COUNTRY_CODE_OF_ORIGIN]],Sheet2!A:C,3,FALSE)</f>
        <v xml:space="preserve">China </v>
      </c>
    </row>
    <row r="2240" spans="1:8" x14ac:dyDescent="0.25">
      <c r="A2240" t="s">
        <v>6167</v>
      </c>
      <c r="B2240" t="s">
        <v>6168</v>
      </c>
      <c r="C2240" t="s">
        <v>6169</v>
      </c>
      <c r="D2240">
        <v>0.44</v>
      </c>
      <c r="E2240" t="s">
        <v>13</v>
      </c>
      <c r="F2240" t="s">
        <v>8474</v>
      </c>
      <c r="G2240" t="s">
        <v>5</v>
      </c>
      <c r="H2240" t="str">
        <f>VLOOKUP(Table_Query_from_Meridian_v32[[#This Row],[COUNTRY_CODE_OF_ORIGIN]],Sheet2!A:C,3,FALSE)</f>
        <v xml:space="preserve">China </v>
      </c>
    </row>
    <row r="2241" spans="1:8" x14ac:dyDescent="0.25">
      <c r="A2241" t="s">
        <v>6170</v>
      </c>
      <c r="B2241" t="s">
        <v>6171</v>
      </c>
      <c r="C2241" t="s">
        <v>6172</v>
      </c>
      <c r="D2241">
        <v>0.47</v>
      </c>
      <c r="E2241" t="s">
        <v>13</v>
      </c>
      <c r="F2241" t="s">
        <v>8474</v>
      </c>
      <c r="G2241" t="s">
        <v>5</v>
      </c>
      <c r="H2241" t="str">
        <f>VLOOKUP(Table_Query_from_Meridian_v32[[#This Row],[COUNTRY_CODE_OF_ORIGIN]],Sheet2!A:C,3,FALSE)</f>
        <v xml:space="preserve">China </v>
      </c>
    </row>
    <row r="2242" spans="1:8" x14ac:dyDescent="0.25">
      <c r="A2242" t="s">
        <v>6173</v>
      </c>
      <c r="B2242" t="s">
        <v>6174</v>
      </c>
      <c r="C2242" t="s">
        <v>6175</v>
      </c>
      <c r="D2242">
        <v>0.21</v>
      </c>
      <c r="E2242" t="s">
        <v>13</v>
      </c>
      <c r="F2242" t="s">
        <v>8474</v>
      </c>
      <c r="G2242" t="s">
        <v>5</v>
      </c>
      <c r="H2242" t="str">
        <f>VLOOKUP(Table_Query_from_Meridian_v32[[#This Row],[COUNTRY_CODE_OF_ORIGIN]],Sheet2!A:C,3,FALSE)</f>
        <v xml:space="preserve">China </v>
      </c>
    </row>
    <row r="2243" spans="1:8" x14ac:dyDescent="0.25">
      <c r="A2243" t="s">
        <v>6176</v>
      </c>
      <c r="B2243" t="s">
        <v>6177</v>
      </c>
      <c r="C2243" t="s">
        <v>6178</v>
      </c>
      <c r="D2243">
        <v>0.04</v>
      </c>
      <c r="E2243" t="s">
        <v>25</v>
      </c>
      <c r="F2243" t="s">
        <v>8474</v>
      </c>
      <c r="G2243" t="s">
        <v>5</v>
      </c>
      <c r="H2243" t="str">
        <f>VLOOKUP(Table_Query_from_Meridian_v32[[#This Row],[COUNTRY_CODE_OF_ORIGIN]],Sheet2!A:C,3,FALSE)</f>
        <v xml:space="preserve">Sweden </v>
      </c>
    </row>
    <row r="2244" spans="1:8" x14ac:dyDescent="0.25">
      <c r="A2244" t="s">
        <v>6179</v>
      </c>
      <c r="B2244" t="s">
        <v>6180</v>
      </c>
      <c r="C2244" t="s">
        <v>6181</v>
      </c>
      <c r="D2244">
        <v>0.03</v>
      </c>
      <c r="E2244" t="s">
        <v>25</v>
      </c>
      <c r="F2244" t="s">
        <v>8474</v>
      </c>
      <c r="G2244" t="s">
        <v>5</v>
      </c>
      <c r="H2244" t="str">
        <f>VLOOKUP(Table_Query_from_Meridian_v32[[#This Row],[COUNTRY_CODE_OF_ORIGIN]],Sheet2!A:C,3,FALSE)</f>
        <v xml:space="preserve">Sweden </v>
      </c>
    </row>
    <row r="2245" spans="1:8" x14ac:dyDescent="0.25">
      <c r="A2245" t="s">
        <v>6182</v>
      </c>
      <c r="B2245" t="s">
        <v>6183</v>
      </c>
      <c r="C2245" t="s">
        <v>6184</v>
      </c>
      <c r="D2245">
        <v>0.11</v>
      </c>
      <c r="E2245" t="s">
        <v>25</v>
      </c>
      <c r="F2245" t="s">
        <v>8474</v>
      </c>
      <c r="G2245" t="s">
        <v>5</v>
      </c>
      <c r="H2245" t="str">
        <f>VLOOKUP(Table_Query_from_Meridian_v32[[#This Row],[COUNTRY_CODE_OF_ORIGIN]],Sheet2!A:C,3,FALSE)</f>
        <v xml:space="preserve">Sweden </v>
      </c>
    </row>
    <row r="2246" spans="1:8" x14ac:dyDescent="0.25">
      <c r="A2246" t="s">
        <v>6185</v>
      </c>
      <c r="B2246" t="s">
        <v>6186</v>
      </c>
      <c r="C2246" t="s">
        <v>29</v>
      </c>
      <c r="D2246">
        <v>0.27</v>
      </c>
      <c r="E2246" t="s">
        <v>13</v>
      </c>
      <c r="F2246" t="s">
        <v>8474</v>
      </c>
      <c r="G2246" t="s">
        <v>5</v>
      </c>
      <c r="H2246" t="str">
        <f>VLOOKUP(Table_Query_from_Meridian_v32[[#This Row],[COUNTRY_CODE_OF_ORIGIN]],Sheet2!A:C,3,FALSE)</f>
        <v xml:space="preserve">China </v>
      </c>
    </row>
    <row r="2247" spans="1:8" x14ac:dyDescent="0.25">
      <c r="A2247" t="s">
        <v>6187</v>
      </c>
      <c r="B2247" t="s">
        <v>6188</v>
      </c>
      <c r="C2247" t="s">
        <v>6189</v>
      </c>
      <c r="D2247">
        <v>0.1</v>
      </c>
      <c r="E2247" t="s">
        <v>13</v>
      </c>
      <c r="F2247" t="s">
        <v>8475</v>
      </c>
      <c r="G2247" t="s">
        <v>5</v>
      </c>
      <c r="H2247" t="str">
        <f>VLOOKUP(Table_Query_from_Meridian_v32[[#This Row],[COUNTRY_CODE_OF_ORIGIN]],Sheet2!A:C,3,FALSE)</f>
        <v xml:space="preserve">China </v>
      </c>
    </row>
    <row r="2248" spans="1:8" x14ac:dyDescent="0.25">
      <c r="A2248" t="s">
        <v>6190</v>
      </c>
      <c r="B2248" t="s">
        <v>6191</v>
      </c>
      <c r="C2248" t="s">
        <v>29</v>
      </c>
      <c r="D2248">
        <v>0.05</v>
      </c>
      <c r="E2248" t="s">
        <v>13</v>
      </c>
      <c r="F2248" t="s">
        <v>8475</v>
      </c>
      <c r="G2248" t="s">
        <v>5</v>
      </c>
      <c r="H2248" t="str">
        <f>VLOOKUP(Table_Query_from_Meridian_v32[[#This Row],[COUNTRY_CODE_OF_ORIGIN]],Sheet2!A:C,3,FALSE)</f>
        <v xml:space="preserve">China </v>
      </c>
    </row>
    <row r="2249" spans="1:8" x14ac:dyDescent="0.25">
      <c r="A2249" t="s">
        <v>6192</v>
      </c>
      <c r="B2249" t="s">
        <v>6193</v>
      </c>
      <c r="C2249" t="s">
        <v>29</v>
      </c>
      <c r="D2249">
        <v>0.04</v>
      </c>
      <c r="E2249" t="s">
        <v>13</v>
      </c>
      <c r="F2249" t="s">
        <v>8475</v>
      </c>
      <c r="G2249" t="s">
        <v>5</v>
      </c>
      <c r="H2249" t="str">
        <f>VLOOKUP(Table_Query_from_Meridian_v32[[#This Row],[COUNTRY_CODE_OF_ORIGIN]],Sheet2!A:C,3,FALSE)</f>
        <v xml:space="preserve">China </v>
      </c>
    </row>
    <row r="2250" spans="1:8" x14ac:dyDescent="0.25">
      <c r="A2250" t="s">
        <v>6194</v>
      </c>
      <c r="B2250" t="s">
        <v>6195</v>
      </c>
      <c r="C2250" t="s">
        <v>6196</v>
      </c>
      <c r="D2250">
        <v>0.3</v>
      </c>
      <c r="E2250" t="s">
        <v>13</v>
      </c>
      <c r="F2250" t="s">
        <v>8476</v>
      </c>
      <c r="G2250" t="s">
        <v>5</v>
      </c>
      <c r="H2250" t="str">
        <f>VLOOKUP(Table_Query_from_Meridian_v32[[#This Row],[COUNTRY_CODE_OF_ORIGIN]],Sheet2!A:C,3,FALSE)</f>
        <v xml:space="preserve">China </v>
      </c>
    </row>
    <row r="2251" spans="1:8" x14ac:dyDescent="0.25">
      <c r="A2251" t="s">
        <v>6197</v>
      </c>
      <c r="B2251" t="s">
        <v>6198</v>
      </c>
      <c r="C2251" t="s">
        <v>6199</v>
      </c>
      <c r="D2251">
        <v>0.21</v>
      </c>
      <c r="E2251" t="s">
        <v>17</v>
      </c>
      <c r="F2251" t="s">
        <v>8474</v>
      </c>
      <c r="G2251" t="s">
        <v>5</v>
      </c>
      <c r="H2251" t="str">
        <f>VLOOKUP(Table_Query_from_Meridian_v32[[#This Row],[COUNTRY_CODE_OF_ORIGIN]],Sheet2!A:C,3,FALSE)</f>
        <v>Taiwan (Former Formosa)</v>
      </c>
    </row>
    <row r="2252" spans="1:8" x14ac:dyDescent="0.25">
      <c r="A2252" t="s">
        <v>6200</v>
      </c>
      <c r="B2252" t="s">
        <v>6201</v>
      </c>
      <c r="C2252" t="s">
        <v>6202</v>
      </c>
      <c r="D2252">
        <v>0.11</v>
      </c>
      <c r="E2252" t="s">
        <v>25</v>
      </c>
      <c r="F2252" t="s">
        <v>8474</v>
      </c>
      <c r="G2252" t="s">
        <v>5</v>
      </c>
      <c r="H2252" t="str">
        <f>VLOOKUP(Table_Query_from_Meridian_v32[[#This Row],[COUNTRY_CODE_OF_ORIGIN]],Sheet2!A:C,3,FALSE)</f>
        <v xml:space="preserve">Sweden </v>
      </c>
    </row>
    <row r="2253" spans="1:8" x14ac:dyDescent="0.25">
      <c r="A2253" t="s">
        <v>6203</v>
      </c>
      <c r="B2253" t="s">
        <v>6204</v>
      </c>
      <c r="C2253" t="s">
        <v>6205</v>
      </c>
      <c r="D2253">
        <v>0.04</v>
      </c>
      <c r="E2253" t="s">
        <v>25</v>
      </c>
      <c r="F2253" t="s">
        <v>8474</v>
      </c>
      <c r="G2253" t="s">
        <v>5</v>
      </c>
      <c r="H2253" t="str">
        <f>VLOOKUP(Table_Query_from_Meridian_v32[[#This Row],[COUNTRY_CODE_OF_ORIGIN]],Sheet2!A:C,3,FALSE)</f>
        <v xml:space="preserve">Sweden </v>
      </c>
    </row>
    <row r="2254" spans="1:8" x14ac:dyDescent="0.25">
      <c r="A2254" t="s">
        <v>6206</v>
      </c>
      <c r="B2254" t="s">
        <v>6207</v>
      </c>
      <c r="C2254" t="s">
        <v>6208</v>
      </c>
      <c r="D2254">
        <v>0.12</v>
      </c>
      <c r="E2254" t="s">
        <v>13</v>
      </c>
      <c r="F2254" t="s">
        <v>8474</v>
      </c>
      <c r="G2254" t="s">
        <v>5</v>
      </c>
      <c r="H2254" t="str">
        <f>VLOOKUP(Table_Query_from_Meridian_v32[[#This Row],[COUNTRY_CODE_OF_ORIGIN]],Sheet2!A:C,3,FALSE)</f>
        <v xml:space="preserve">China </v>
      </c>
    </row>
    <row r="2255" spans="1:8" x14ac:dyDescent="0.25">
      <c r="A2255" t="s">
        <v>6209</v>
      </c>
      <c r="B2255" t="s">
        <v>6210</v>
      </c>
      <c r="C2255" t="s">
        <v>6211</v>
      </c>
      <c r="D2255">
        <v>0.02</v>
      </c>
      <c r="E2255" t="s">
        <v>13</v>
      </c>
      <c r="F2255" t="s">
        <v>8468</v>
      </c>
      <c r="G2255" t="s">
        <v>5</v>
      </c>
      <c r="H2255" t="str">
        <f>VLOOKUP(Table_Query_from_Meridian_v32[[#This Row],[COUNTRY_CODE_OF_ORIGIN]],Sheet2!A:C,3,FALSE)</f>
        <v xml:space="preserve">China </v>
      </c>
    </row>
    <row r="2256" spans="1:8" x14ac:dyDescent="0.25">
      <c r="A2256" t="s">
        <v>6212</v>
      </c>
      <c r="B2256" t="s">
        <v>6213</v>
      </c>
      <c r="C2256" t="s">
        <v>6214</v>
      </c>
      <c r="D2256">
        <v>0.02</v>
      </c>
      <c r="E2256" t="s">
        <v>13</v>
      </c>
      <c r="F2256" t="s">
        <v>8468</v>
      </c>
      <c r="G2256" t="s">
        <v>8310</v>
      </c>
      <c r="H2256" t="str">
        <f>VLOOKUP(Table_Query_from_Meridian_v32[[#This Row],[COUNTRY_CODE_OF_ORIGIN]],Sheet2!A:C,3,FALSE)</f>
        <v xml:space="preserve">China </v>
      </c>
    </row>
    <row r="2257" spans="1:8" x14ac:dyDescent="0.25">
      <c r="A2257" t="s">
        <v>6215</v>
      </c>
      <c r="B2257" t="s">
        <v>6216</v>
      </c>
      <c r="C2257" t="s">
        <v>6217</v>
      </c>
      <c r="D2257">
        <v>0.03</v>
      </c>
      <c r="E2257" t="s">
        <v>13</v>
      </c>
      <c r="F2257" t="s">
        <v>8468</v>
      </c>
      <c r="G2257" t="s">
        <v>5</v>
      </c>
      <c r="H2257" t="str">
        <f>VLOOKUP(Table_Query_from_Meridian_v32[[#This Row],[COUNTRY_CODE_OF_ORIGIN]],Sheet2!A:C,3,FALSE)</f>
        <v xml:space="preserve">China </v>
      </c>
    </row>
    <row r="2258" spans="1:8" x14ac:dyDescent="0.25">
      <c r="A2258" t="s">
        <v>6218</v>
      </c>
      <c r="B2258" t="s">
        <v>6219</v>
      </c>
      <c r="C2258" t="s">
        <v>6220</v>
      </c>
      <c r="D2258">
        <v>0.02</v>
      </c>
      <c r="E2258" t="s">
        <v>13</v>
      </c>
      <c r="F2258" t="s">
        <v>8468</v>
      </c>
      <c r="G2258" t="s">
        <v>5</v>
      </c>
      <c r="H2258" t="str">
        <f>VLOOKUP(Table_Query_from_Meridian_v32[[#This Row],[COUNTRY_CODE_OF_ORIGIN]],Sheet2!A:C,3,FALSE)</f>
        <v xml:space="preserve">China </v>
      </c>
    </row>
    <row r="2259" spans="1:8" x14ac:dyDescent="0.25">
      <c r="A2259" t="s">
        <v>6221</v>
      </c>
      <c r="B2259" t="s">
        <v>6222</v>
      </c>
      <c r="C2259" t="s">
        <v>6223</v>
      </c>
      <c r="D2259">
        <v>0.02</v>
      </c>
      <c r="E2259" t="s">
        <v>13</v>
      </c>
      <c r="F2259" t="s">
        <v>8468</v>
      </c>
      <c r="G2259" t="s">
        <v>5</v>
      </c>
      <c r="H2259" t="str">
        <f>VLOOKUP(Table_Query_from_Meridian_v32[[#This Row],[COUNTRY_CODE_OF_ORIGIN]],Sheet2!A:C,3,FALSE)</f>
        <v xml:space="preserve">China </v>
      </c>
    </row>
    <row r="2260" spans="1:8" x14ac:dyDescent="0.25">
      <c r="A2260" t="s">
        <v>6224</v>
      </c>
      <c r="B2260" t="s">
        <v>6225</v>
      </c>
      <c r="C2260" t="s">
        <v>6226</v>
      </c>
      <c r="D2260">
        <v>0.02</v>
      </c>
      <c r="E2260" t="s">
        <v>13</v>
      </c>
      <c r="F2260" t="s">
        <v>8468</v>
      </c>
      <c r="G2260" t="s">
        <v>8310</v>
      </c>
      <c r="H2260" t="str">
        <f>VLOOKUP(Table_Query_from_Meridian_v32[[#This Row],[COUNTRY_CODE_OF_ORIGIN]],Sheet2!A:C,3,FALSE)</f>
        <v xml:space="preserve">China </v>
      </c>
    </row>
    <row r="2261" spans="1:8" x14ac:dyDescent="0.25">
      <c r="A2261" t="s">
        <v>6227</v>
      </c>
      <c r="B2261" t="s">
        <v>6225</v>
      </c>
      <c r="C2261" t="s">
        <v>6228</v>
      </c>
      <c r="D2261">
        <v>0.02</v>
      </c>
      <c r="E2261" t="s">
        <v>13</v>
      </c>
      <c r="F2261" t="s">
        <v>8468</v>
      </c>
      <c r="G2261" t="s">
        <v>8310</v>
      </c>
      <c r="H2261" t="str">
        <f>VLOOKUP(Table_Query_from_Meridian_v32[[#This Row],[COUNTRY_CODE_OF_ORIGIN]],Sheet2!A:C,3,FALSE)</f>
        <v xml:space="preserve">China </v>
      </c>
    </row>
    <row r="2262" spans="1:8" x14ac:dyDescent="0.25">
      <c r="A2262" t="s">
        <v>6229</v>
      </c>
      <c r="B2262" t="s">
        <v>6230</v>
      </c>
      <c r="C2262" t="s">
        <v>6231</v>
      </c>
      <c r="D2262">
        <v>0.02</v>
      </c>
      <c r="E2262" t="s">
        <v>13</v>
      </c>
      <c r="F2262" t="s">
        <v>8468</v>
      </c>
      <c r="G2262" t="s">
        <v>5</v>
      </c>
      <c r="H2262" t="str">
        <f>VLOOKUP(Table_Query_from_Meridian_v32[[#This Row],[COUNTRY_CODE_OF_ORIGIN]],Sheet2!A:C,3,FALSE)</f>
        <v xml:space="preserve">China </v>
      </c>
    </row>
    <row r="2263" spans="1:8" x14ac:dyDescent="0.25">
      <c r="A2263" t="s">
        <v>6232</v>
      </c>
      <c r="B2263" t="s">
        <v>6233</v>
      </c>
      <c r="C2263" t="s">
        <v>5</v>
      </c>
      <c r="D2263">
        <v>0.04</v>
      </c>
      <c r="E2263" t="s">
        <v>13</v>
      </c>
      <c r="F2263" t="s">
        <v>8468</v>
      </c>
      <c r="G2263" t="s">
        <v>5</v>
      </c>
      <c r="H2263" t="str">
        <f>VLOOKUP(Table_Query_from_Meridian_v32[[#This Row],[COUNTRY_CODE_OF_ORIGIN]],Sheet2!A:C,3,FALSE)</f>
        <v xml:space="preserve">China </v>
      </c>
    </row>
    <row r="2264" spans="1:8" x14ac:dyDescent="0.25">
      <c r="A2264" t="s">
        <v>6234</v>
      </c>
      <c r="B2264" t="s">
        <v>6235</v>
      </c>
      <c r="C2264" t="s">
        <v>6236</v>
      </c>
      <c r="D2264">
        <v>0.04</v>
      </c>
      <c r="E2264" t="s">
        <v>13</v>
      </c>
      <c r="F2264" t="s">
        <v>8468</v>
      </c>
      <c r="G2264" t="s">
        <v>5</v>
      </c>
      <c r="H2264" t="str">
        <f>VLOOKUP(Table_Query_from_Meridian_v32[[#This Row],[COUNTRY_CODE_OF_ORIGIN]],Sheet2!A:C,3,FALSE)</f>
        <v xml:space="preserve">China </v>
      </c>
    </row>
    <row r="2265" spans="1:8" x14ac:dyDescent="0.25">
      <c r="A2265" t="s">
        <v>6237</v>
      </c>
      <c r="B2265" t="s">
        <v>6213</v>
      </c>
      <c r="C2265" t="s">
        <v>6238</v>
      </c>
      <c r="D2265">
        <v>0.03</v>
      </c>
      <c r="E2265" t="s">
        <v>13</v>
      </c>
      <c r="F2265" t="s">
        <v>8468</v>
      </c>
      <c r="G2265" t="s">
        <v>5</v>
      </c>
      <c r="H2265" t="str">
        <f>VLOOKUP(Table_Query_from_Meridian_v32[[#This Row],[COUNTRY_CODE_OF_ORIGIN]],Sheet2!A:C,3,FALSE)</f>
        <v xml:space="preserve">China </v>
      </c>
    </row>
    <row r="2266" spans="1:8" x14ac:dyDescent="0.25">
      <c r="A2266" t="s">
        <v>6239</v>
      </c>
      <c r="B2266" t="s">
        <v>6240</v>
      </c>
      <c r="C2266" t="s">
        <v>6241</v>
      </c>
      <c r="D2266">
        <v>5.5</v>
      </c>
      <c r="E2266" t="s">
        <v>17</v>
      </c>
      <c r="F2266" t="s">
        <v>8477</v>
      </c>
      <c r="G2266" t="s">
        <v>8310</v>
      </c>
      <c r="H2266" t="str">
        <f>VLOOKUP(Table_Query_from_Meridian_v32[[#This Row],[COUNTRY_CODE_OF_ORIGIN]],Sheet2!A:C,3,FALSE)</f>
        <v>Taiwan (Former Formosa)</v>
      </c>
    </row>
    <row r="2267" spans="1:8" x14ac:dyDescent="0.25">
      <c r="A2267" t="s">
        <v>6242</v>
      </c>
      <c r="B2267" t="s">
        <v>6243</v>
      </c>
      <c r="C2267" t="s">
        <v>6244</v>
      </c>
      <c r="D2267">
        <v>9.8000000000000007</v>
      </c>
      <c r="E2267" t="s">
        <v>17</v>
      </c>
      <c r="F2267" t="s">
        <v>8477</v>
      </c>
      <c r="G2267" t="s">
        <v>8310</v>
      </c>
      <c r="H2267" t="str">
        <f>VLOOKUP(Table_Query_from_Meridian_v32[[#This Row],[COUNTRY_CODE_OF_ORIGIN]],Sheet2!A:C,3,FALSE)</f>
        <v>Taiwan (Former Formosa)</v>
      </c>
    </row>
    <row r="2268" spans="1:8" x14ac:dyDescent="0.25">
      <c r="A2268" t="s">
        <v>6245</v>
      </c>
      <c r="B2268" t="s">
        <v>6246</v>
      </c>
      <c r="C2268" t="s">
        <v>6247</v>
      </c>
      <c r="D2268">
        <v>9.3000000000000007</v>
      </c>
      <c r="E2268" t="s">
        <v>17</v>
      </c>
      <c r="F2268" t="s">
        <v>8477</v>
      </c>
      <c r="G2268" t="s">
        <v>8310</v>
      </c>
      <c r="H2268" t="str">
        <f>VLOOKUP(Table_Query_from_Meridian_v32[[#This Row],[COUNTRY_CODE_OF_ORIGIN]],Sheet2!A:C,3,FALSE)</f>
        <v>Taiwan (Former Formosa)</v>
      </c>
    </row>
    <row r="2269" spans="1:8" x14ac:dyDescent="0.25">
      <c r="A2269" t="s">
        <v>6248</v>
      </c>
      <c r="B2269" t="s">
        <v>6249</v>
      </c>
      <c r="C2269" t="s">
        <v>6250</v>
      </c>
      <c r="D2269">
        <v>10.199999999999999</v>
      </c>
      <c r="E2269" t="s">
        <v>17</v>
      </c>
      <c r="F2269" t="s">
        <v>8477</v>
      </c>
      <c r="G2269" t="s">
        <v>8310</v>
      </c>
      <c r="H2269" t="str">
        <f>VLOOKUP(Table_Query_from_Meridian_v32[[#This Row],[COUNTRY_CODE_OF_ORIGIN]],Sheet2!A:C,3,FALSE)</f>
        <v>Taiwan (Former Formosa)</v>
      </c>
    </row>
    <row r="2270" spans="1:8" x14ac:dyDescent="0.25">
      <c r="A2270" t="s">
        <v>6251</v>
      </c>
      <c r="B2270" t="s">
        <v>6252</v>
      </c>
      <c r="C2270" t="s">
        <v>6253</v>
      </c>
      <c r="D2270">
        <v>10.5</v>
      </c>
      <c r="E2270" t="s">
        <v>17</v>
      </c>
      <c r="F2270" t="s">
        <v>8477</v>
      </c>
      <c r="G2270" t="s">
        <v>8310</v>
      </c>
      <c r="H2270" t="str">
        <f>VLOOKUP(Table_Query_from_Meridian_v32[[#This Row],[COUNTRY_CODE_OF_ORIGIN]],Sheet2!A:C,3,FALSE)</f>
        <v>Taiwan (Former Formosa)</v>
      </c>
    </row>
    <row r="2271" spans="1:8" x14ac:dyDescent="0.25">
      <c r="A2271" t="s">
        <v>6254</v>
      </c>
      <c r="B2271" t="s">
        <v>6255</v>
      </c>
      <c r="C2271" t="s">
        <v>6256</v>
      </c>
      <c r="D2271">
        <v>17.5</v>
      </c>
      <c r="E2271" t="s">
        <v>17</v>
      </c>
      <c r="F2271" t="s">
        <v>8477</v>
      </c>
      <c r="G2271" t="s">
        <v>8310</v>
      </c>
      <c r="H2271" t="str">
        <f>VLOOKUP(Table_Query_from_Meridian_v32[[#This Row],[COUNTRY_CODE_OF_ORIGIN]],Sheet2!A:C,3,FALSE)</f>
        <v>Taiwan (Former Formosa)</v>
      </c>
    </row>
    <row r="2272" spans="1:8" x14ac:dyDescent="0.25">
      <c r="A2272" t="s">
        <v>6257</v>
      </c>
      <c r="B2272" t="s">
        <v>6258</v>
      </c>
      <c r="C2272" t="s">
        <v>6259</v>
      </c>
      <c r="D2272">
        <v>17</v>
      </c>
      <c r="E2272" t="s">
        <v>17</v>
      </c>
      <c r="F2272" t="s">
        <v>8477</v>
      </c>
      <c r="G2272" t="s">
        <v>8310</v>
      </c>
      <c r="H2272" t="str">
        <f>VLOOKUP(Table_Query_from_Meridian_v32[[#This Row],[COUNTRY_CODE_OF_ORIGIN]],Sheet2!A:C,3,FALSE)</f>
        <v>Taiwan (Former Formosa)</v>
      </c>
    </row>
    <row r="2273" spans="1:8" x14ac:dyDescent="0.25">
      <c r="A2273" t="s">
        <v>6260</v>
      </c>
      <c r="B2273" t="s">
        <v>6261</v>
      </c>
      <c r="C2273" t="s">
        <v>6262</v>
      </c>
      <c r="D2273">
        <v>6.5</v>
      </c>
      <c r="E2273" t="s">
        <v>17</v>
      </c>
      <c r="F2273" t="s">
        <v>8477</v>
      </c>
      <c r="G2273" t="s">
        <v>8310</v>
      </c>
      <c r="H2273" t="str">
        <f>VLOOKUP(Table_Query_from_Meridian_v32[[#This Row],[COUNTRY_CODE_OF_ORIGIN]],Sheet2!A:C,3,FALSE)</f>
        <v>Taiwan (Former Formosa)</v>
      </c>
    </row>
    <row r="2274" spans="1:8" x14ac:dyDescent="0.25">
      <c r="A2274" t="s">
        <v>6263</v>
      </c>
      <c r="B2274" t="s">
        <v>6264</v>
      </c>
      <c r="C2274" t="s">
        <v>6265</v>
      </c>
      <c r="D2274">
        <v>6.5</v>
      </c>
      <c r="E2274" t="s">
        <v>17</v>
      </c>
      <c r="F2274" t="s">
        <v>8477</v>
      </c>
      <c r="G2274" t="s">
        <v>8310</v>
      </c>
      <c r="H2274" t="str">
        <f>VLOOKUP(Table_Query_from_Meridian_v32[[#This Row],[COUNTRY_CODE_OF_ORIGIN]],Sheet2!A:C,3,FALSE)</f>
        <v>Taiwan (Former Formosa)</v>
      </c>
    </row>
    <row r="2275" spans="1:8" x14ac:dyDescent="0.25">
      <c r="A2275" t="s">
        <v>6266</v>
      </c>
      <c r="B2275" t="s">
        <v>6267</v>
      </c>
      <c r="C2275" t="s">
        <v>6268</v>
      </c>
      <c r="D2275">
        <v>7.3</v>
      </c>
      <c r="E2275" t="s">
        <v>17</v>
      </c>
      <c r="F2275" t="s">
        <v>8477</v>
      </c>
      <c r="G2275" t="s">
        <v>8310</v>
      </c>
      <c r="H2275" t="str">
        <f>VLOOKUP(Table_Query_from_Meridian_v32[[#This Row],[COUNTRY_CODE_OF_ORIGIN]],Sheet2!A:C,3,FALSE)</f>
        <v>Taiwan (Former Formosa)</v>
      </c>
    </row>
    <row r="2276" spans="1:8" x14ac:dyDescent="0.25">
      <c r="A2276" t="s">
        <v>6269</v>
      </c>
      <c r="B2276" t="s">
        <v>6270</v>
      </c>
      <c r="C2276" t="s">
        <v>6271</v>
      </c>
      <c r="D2276">
        <v>10.199999999999999</v>
      </c>
      <c r="E2276" t="s">
        <v>17</v>
      </c>
      <c r="F2276" t="s">
        <v>8477</v>
      </c>
      <c r="G2276" t="s">
        <v>8310</v>
      </c>
      <c r="H2276" t="str">
        <f>VLOOKUP(Table_Query_from_Meridian_v32[[#This Row],[COUNTRY_CODE_OF_ORIGIN]],Sheet2!A:C,3,FALSE)</f>
        <v>Taiwan (Former Formosa)</v>
      </c>
    </row>
    <row r="2277" spans="1:8" x14ac:dyDescent="0.25">
      <c r="A2277" t="s">
        <v>6272</v>
      </c>
      <c r="B2277" t="s">
        <v>6273</v>
      </c>
      <c r="C2277" t="s">
        <v>6274</v>
      </c>
      <c r="D2277">
        <v>10.5</v>
      </c>
      <c r="E2277" t="s">
        <v>17</v>
      </c>
      <c r="F2277" t="s">
        <v>8477</v>
      </c>
      <c r="G2277" t="s">
        <v>8310</v>
      </c>
      <c r="H2277" t="str">
        <f>VLOOKUP(Table_Query_from_Meridian_v32[[#This Row],[COUNTRY_CODE_OF_ORIGIN]],Sheet2!A:C,3,FALSE)</f>
        <v>Taiwan (Former Formosa)</v>
      </c>
    </row>
    <row r="2278" spans="1:8" x14ac:dyDescent="0.25">
      <c r="A2278" t="s">
        <v>6275</v>
      </c>
      <c r="B2278" t="s">
        <v>6273</v>
      </c>
      <c r="C2278" t="s">
        <v>6274</v>
      </c>
      <c r="D2278">
        <v>10.5</v>
      </c>
      <c r="E2278" t="s">
        <v>17</v>
      </c>
      <c r="F2278" t="s">
        <v>8477</v>
      </c>
      <c r="G2278" t="s">
        <v>8310</v>
      </c>
      <c r="H2278" t="str">
        <f>VLOOKUP(Table_Query_from_Meridian_v32[[#This Row],[COUNTRY_CODE_OF_ORIGIN]],Sheet2!A:C,3,FALSE)</f>
        <v>Taiwan (Former Formosa)</v>
      </c>
    </row>
    <row r="2279" spans="1:8" x14ac:dyDescent="0.25">
      <c r="A2279" t="s">
        <v>6276</v>
      </c>
      <c r="B2279" t="s">
        <v>6277</v>
      </c>
      <c r="C2279" t="s">
        <v>5</v>
      </c>
      <c r="D2279">
        <v>9.5</v>
      </c>
      <c r="E2279" t="s">
        <v>17</v>
      </c>
      <c r="F2279" t="s">
        <v>8477</v>
      </c>
      <c r="G2279" t="s">
        <v>8310</v>
      </c>
      <c r="H2279" t="str">
        <f>VLOOKUP(Table_Query_from_Meridian_v32[[#This Row],[COUNTRY_CODE_OF_ORIGIN]],Sheet2!A:C,3,FALSE)</f>
        <v>Taiwan (Former Formosa)</v>
      </c>
    </row>
    <row r="2280" spans="1:8" x14ac:dyDescent="0.25">
      <c r="A2280" t="s">
        <v>6278</v>
      </c>
      <c r="B2280" t="s">
        <v>6279</v>
      </c>
      <c r="C2280" t="s">
        <v>6280</v>
      </c>
      <c r="D2280">
        <v>6</v>
      </c>
      <c r="E2280" t="s">
        <v>17</v>
      </c>
      <c r="F2280" t="s">
        <v>8477</v>
      </c>
      <c r="G2280" t="s">
        <v>8310</v>
      </c>
      <c r="H2280" t="str">
        <f>VLOOKUP(Table_Query_from_Meridian_v32[[#This Row],[COUNTRY_CODE_OF_ORIGIN]],Sheet2!A:C,3,FALSE)</f>
        <v>Taiwan (Former Formosa)</v>
      </c>
    </row>
    <row r="2281" spans="1:8" x14ac:dyDescent="0.25">
      <c r="A2281" t="s">
        <v>6281</v>
      </c>
      <c r="B2281" t="s">
        <v>6282</v>
      </c>
      <c r="C2281" t="s">
        <v>5</v>
      </c>
      <c r="D2281">
        <v>13</v>
      </c>
      <c r="E2281" t="s">
        <v>17</v>
      </c>
      <c r="F2281" t="s">
        <v>8477</v>
      </c>
      <c r="G2281" t="s">
        <v>8310</v>
      </c>
      <c r="H2281" t="str">
        <f>VLOOKUP(Table_Query_from_Meridian_v32[[#This Row],[COUNTRY_CODE_OF_ORIGIN]],Sheet2!A:C,3,FALSE)</f>
        <v>Taiwan (Former Formosa)</v>
      </c>
    </row>
    <row r="2282" spans="1:8" x14ac:dyDescent="0.25">
      <c r="A2282" t="s">
        <v>6283</v>
      </c>
      <c r="B2282" t="s">
        <v>6284</v>
      </c>
      <c r="C2282" t="s">
        <v>5</v>
      </c>
      <c r="D2282">
        <v>17.3</v>
      </c>
      <c r="E2282" t="s">
        <v>17</v>
      </c>
      <c r="F2282" t="s">
        <v>8477</v>
      </c>
      <c r="G2282" t="s">
        <v>8310</v>
      </c>
      <c r="H2282" t="str">
        <f>VLOOKUP(Table_Query_from_Meridian_v32[[#This Row],[COUNTRY_CODE_OF_ORIGIN]],Sheet2!A:C,3,FALSE)</f>
        <v>Taiwan (Former Formosa)</v>
      </c>
    </row>
    <row r="2283" spans="1:8" x14ac:dyDescent="0.25">
      <c r="A2283" t="s">
        <v>6285</v>
      </c>
      <c r="B2283" t="s">
        <v>6286</v>
      </c>
      <c r="C2283" t="s">
        <v>29</v>
      </c>
      <c r="D2283">
        <v>0.18</v>
      </c>
      <c r="E2283" t="s">
        <v>17</v>
      </c>
      <c r="F2283" t="s">
        <v>8477</v>
      </c>
      <c r="G2283" t="s">
        <v>8310</v>
      </c>
      <c r="H2283" t="str">
        <f>VLOOKUP(Table_Query_from_Meridian_v32[[#This Row],[COUNTRY_CODE_OF_ORIGIN]],Sheet2!A:C,3,FALSE)</f>
        <v>Taiwan (Former Formosa)</v>
      </c>
    </row>
    <row r="2284" spans="1:8" x14ac:dyDescent="0.25">
      <c r="A2284" t="s">
        <v>6287</v>
      </c>
      <c r="B2284" t="s">
        <v>6288</v>
      </c>
      <c r="C2284" t="s">
        <v>5</v>
      </c>
      <c r="D2284">
        <v>0.01</v>
      </c>
      <c r="E2284" t="s">
        <v>17</v>
      </c>
      <c r="F2284" t="s">
        <v>8477</v>
      </c>
      <c r="G2284" t="s">
        <v>5</v>
      </c>
      <c r="H2284" t="str">
        <f>VLOOKUP(Table_Query_from_Meridian_v32[[#This Row],[COUNTRY_CODE_OF_ORIGIN]],Sheet2!A:C,3,FALSE)</f>
        <v>Taiwan (Former Formosa)</v>
      </c>
    </row>
    <row r="2285" spans="1:8" x14ac:dyDescent="0.25">
      <c r="A2285" t="s">
        <v>6289</v>
      </c>
      <c r="B2285" t="s">
        <v>6290</v>
      </c>
      <c r="C2285" t="s">
        <v>29</v>
      </c>
      <c r="D2285">
        <v>0.24</v>
      </c>
      <c r="E2285" t="s">
        <v>17</v>
      </c>
      <c r="F2285" t="s">
        <v>8477</v>
      </c>
      <c r="G2285" t="s">
        <v>5</v>
      </c>
      <c r="H2285" t="str">
        <f>VLOOKUP(Table_Query_from_Meridian_v32[[#This Row],[COUNTRY_CODE_OF_ORIGIN]],Sheet2!A:C,3,FALSE)</f>
        <v>Taiwan (Former Formosa)</v>
      </c>
    </row>
    <row r="2286" spans="1:8" x14ac:dyDescent="0.25">
      <c r="A2286" t="s">
        <v>6291</v>
      </c>
      <c r="B2286" t="s">
        <v>6292</v>
      </c>
      <c r="C2286" t="s">
        <v>6293</v>
      </c>
      <c r="D2286">
        <v>0.56000000000000005</v>
      </c>
      <c r="E2286" t="s">
        <v>17</v>
      </c>
      <c r="F2286" t="s">
        <v>8477</v>
      </c>
      <c r="G2286" t="s">
        <v>8310</v>
      </c>
      <c r="H2286" t="str">
        <f>VLOOKUP(Table_Query_from_Meridian_v32[[#This Row],[COUNTRY_CODE_OF_ORIGIN]],Sheet2!A:C,3,FALSE)</f>
        <v>Taiwan (Former Formosa)</v>
      </c>
    </row>
    <row r="2287" spans="1:8" x14ac:dyDescent="0.25">
      <c r="A2287" t="s">
        <v>6294</v>
      </c>
      <c r="B2287" t="s">
        <v>6295</v>
      </c>
      <c r="C2287" t="s">
        <v>29</v>
      </c>
      <c r="D2287">
        <v>0.49</v>
      </c>
      <c r="E2287" t="s">
        <v>17</v>
      </c>
      <c r="F2287" t="s">
        <v>8477</v>
      </c>
      <c r="G2287" t="s">
        <v>8310</v>
      </c>
      <c r="H2287" t="str">
        <f>VLOOKUP(Table_Query_from_Meridian_v32[[#This Row],[COUNTRY_CODE_OF_ORIGIN]],Sheet2!A:C,3,FALSE)</f>
        <v>Taiwan (Former Formosa)</v>
      </c>
    </row>
    <row r="2288" spans="1:8" x14ac:dyDescent="0.25">
      <c r="A2288" t="s">
        <v>6296</v>
      </c>
      <c r="B2288" t="s">
        <v>6297</v>
      </c>
      <c r="C2288" t="s">
        <v>5</v>
      </c>
      <c r="D2288">
        <v>0.49</v>
      </c>
      <c r="E2288" t="s">
        <v>17</v>
      </c>
      <c r="F2288" t="s">
        <v>8477</v>
      </c>
      <c r="G2288" t="s">
        <v>8310</v>
      </c>
      <c r="H2288" t="str">
        <f>VLOOKUP(Table_Query_from_Meridian_v32[[#This Row],[COUNTRY_CODE_OF_ORIGIN]],Sheet2!A:C,3,FALSE)</f>
        <v>Taiwan (Former Formosa)</v>
      </c>
    </row>
    <row r="2289" spans="1:8" x14ac:dyDescent="0.25">
      <c r="A2289" t="s">
        <v>6298</v>
      </c>
      <c r="B2289" t="s">
        <v>6299</v>
      </c>
      <c r="C2289" t="s">
        <v>29</v>
      </c>
      <c r="D2289">
        <v>0.05</v>
      </c>
      <c r="E2289" t="s">
        <v>17</v>
      </c>
      <c r="F2289" t="s">
        <v>8477</v>
      </c>
      <c r="G2289" t="s">
        <v>8310</v>
      </c>
      <c r="H2289" t="str">
        <f>VLOOKUP(Table_Query_from_Meridian_v32[[#This Row],[COUNTRY_CODE_OF_ORIGIN]],Sheet2!A:C,3,FALSE)</f>
        <v>Taiwan (Former Formosa)</v>
      </c>
    </row>
    <row r="2290" spans="1:8" x14ac:dyDescent="0.25">
      <c r="A2290" t="s">
        <v>6300</v>
      </c>
      <c r="B2290" t="s">
        <v>6301</v>
      </c>
      <c r="C2290" t="s">
        <v>29</v>
      </c>
      <c r="D2290">
        <v>0.05</v>
      </c>
      <c r="E2290" t="s">
        <v>17</v>
      </c>
      <c r="F2290" t="s">
        <v>8477</v>
      </c>
      <c r="G2290" t="s">
        <v>8310</v>
      </c>
      <c r="H2290" t="str">
        <f>VLOOKUP(Table_Query_from_Meridian_v32[[#This Row],[COUNTRY_CODE_OF_ORIGIN]],Sheet2!A:C,3,FALSE)</f>
        <v>Taiwan (Former Formosa)</v>
      </c>
    </row>
    <row r="2291" spans="1:8" x14ac:dyDescent="0.25">
      <c r="A2291" t="s">
        <v>6302</v>
      </c>
      <c r="B2291" t="s">
        <v>6303</v>
      </c>
      <c r="C2291" t="s">
        <v>5</v>
      </c>
      <c r="D2291">
        <v>0.02</v>
      </c>
      <c r="E2291" t="s">
        <v>17</v>
      </c>
      <c r="F2291" t="s">
        <v>8477</v>
      </c>
      <c r="G2291" t="s">
        <v>5</v>
      </c>
      <c r="H2291" t="str">
        <f>VLOOKUP(Table_Query_from_Meridian_v32[[#This Row],[COUNTRY_CODE_OF_ORIGIN]],Sheet2!A:C,3,FALSE)</f>
        <v>Taiwan (Former Formosa)</v>
      </c>
    </row>
    <row r="2292" spans="1:8" x14ac:dyDescent="0.25">
      <c r="A2292" t="s">
        <v>6304</v>
      </c>
      <c r="B2292" t="s">
        <v>6305</v>
      </c>
      <c r="C2292" t="s">
        <v>5</v>
      </c>
      <c r="D2292">
        <v>0.02</v>
      </c>
      <c r="E2292" t="s">
        <v>17</v>
      </c>
      <c r="F2292" t="s">
        <v>8477</v>
      </c>
      <c r="G2292" t="s">
        <v>5</v>
      </c>
      <c r="H2292" t="str">
        <f>VLOOKUP(Table_Query_from_Meridian_v32[[#This Row],[COUNTRY_CODE_OF_ORIGIN]],Sheet2!A:C,3,FALSE)</f>
        <v>Taiwan (Former Formosa)</v>
      </c>
    </row>
    <row r="2293" spans="1:8" x14ac:dyDescent="0.25">
      <c r="A2293" t="s">
        <v>6306</v>
      </c>
      <c r="B2293" t="s">
        <v>6307</v>
      </c>
      <c r="C2293" t="s">
        <v>29</v>
      </c>
      <c r="D2293">
        <v>0.65</v>
      </c>
      <c r="E2293" t="s">
        <v>17</v>
      </c>
      <c r="F2293" t="s">
        <v>8477</v>
      </c>
      <c r="G2293" t="s">
        <v>8310</v>
      </c>
      <c r="H2293" t="str">
        <f>VLOOKUP(Table_Query_from_Meridian_v32[[#This Row],[COUNTRY_CODE_OF_ORIGIN]],Sheet2!A:C,3,FALSE)</f>
        <v>Taiwan (Former Formosa)</v>
      </c>
    </row>
    <row r="2294" spans="1:8" x14ac:dyDescent="0.25">
      <c r="A2294" t="s">
        <v>6308</v>
      </c>
      <c r="B2294" t="s">
        <v>6309</v>
      </c>
      <c r="C2294" t="s">
        <v>29</v>
      </c>
      <c r="D2294">
        <v>0.65</v>
      </c>
      <c r="E2294" t="s">
        <v>17</v>
      </c>
      <c r="F2294" t="s">
        <v>8477</v>
      </c>
      <c r="G2294" t="s">
        <v>8310</v>
      </c>
      <c r="H2294" t="str">
        <f>VLOOKUP(Table_Query_from_Meridian_v32[[#This Row],[COUNTRY_CODE_OF_ORIGIN]],Sheet2!A:C,3,FALSE)</f>
        <v>Taiwan (Former Formosa)</v>
      </c>
    </row>
    <row r="2295" spans="1:8" x14ac:dyDescent="0.25">
      <c r="A2295" t="s">
        <v>6310</v>
      </c>
      <c r="B2295" t="s">
        <v>6311</v>
      </c>
      <c r="C2295" t="s">
        <v>29</v>
      </c>
      <c r="D2295">
        <v>0.78</v>
      </c>
      <c r="E2295" t="s">
        <v>17</v>
      </c>
      <c r="F2295" t="s">
        <v>8477</v>
      </c>
      <c r="G2295" t="s">
        <v>8310</v>
      </c>
      <c r="H2295" t="str">
        <f>VLOOKUP(Table_Query_from_Meridian_v32[[#This Row],[COUNTRY_CODE_OF_ORIGIN]],Sheet2!A:C,3,FALSE)</f>
        <v>Taiwan (Former Formosa)</v>
      </c>
    </row>
    <row r="2296" spans="1:8" x14ac:dyDescent="0.25">
      <c r="A2296" t="s">
        <v>6312</v>
      </c>
      <c r="B2296" t="s">
        <v>6313</v>
      </c>
      <c r="C2296" t="s">
        <v>5</v>
      </c>
      <c r="D2296">
        <v>0</v>
      </c>
      <c r="E2296" t="s">
        <v>17</v>
      </c>
      <c r="F2296" t="s">
        <v>8477</v>
      </c>
      <c r="G2296" t="s">
        <v>8310</v>
      </c>
      <c r="H2296" t="str">
        <f>VLOOKUP(Table_Query_from_Meridian_v32[[#This Row],[COUNTRY_CODE_OF_ORIGIN]],Sheet2!A:C,3,FALSE)</f>
        <v>Taiwan (Former Formosa)</v>
      </c>
    </row>
    <row r="2297" spans="1:8" x14ac:dyDescent="0.25">
      <c r="A2297" t="s">
        <v>6314</v>
      </c>
      <c r="B2297" t="s">
        <v>6315</v>
      </c>
      <c r="C2297" t="s">
        <v>5</v>
      </c>
      <c r="D2297">
        <v>0</v>
      </c>
      <c r="E2297" t="s">
        <v>17</v>
      </c>
      <c r="F2297" t="s">
        <v>8477</v>
      </c>
      <c r="G2297" t="s">
        <v>8310</v>
      </c>
      <c r="H2297" t="str">
        <f>VLOOKUP(Table_Query_from_Meridian_v32[[#This Row],[COUNTRY_CODE_OF_ORIGIN]],Sheet2!A:C,3,FALSE)</f>
        <v>Taiwan (Former Formosa)</v>
      </c>
    </row>
    <row r="2298" spans="1:8" x14ac:dyDescent="0.25">
      <c r="A2298" t="s">
        <v>6316</v>
      </c>
      <c r="B2298" t="s">
        <v>6317</v>
      </c>
      <c r="C2298" t="s">
        <v>29</v>
      </c>
      <c r="D2298">
        <v>1.47</v>
      </c>
      <c r="E2298" t="s">
        <v>17</v>
      </c>
      <c r="F2298" t="s">
        <v>8477</v>
      </c>
      <c r="G2298" t="s">
        <v>8310</v>
      </c>
      <c r="H2298" t="str">
        <f>VLOOKUP(Table_Query_from_Meridian_v32[[#This Row],[COUNTRY_CODE_OF_ORIGIN]],Sheet2!A:C,3,FALSE)</f>
        <v>Taiwan (Former Formosa)</v>
      </c>
    </row>
    <row r="2299" spans="1:8" x14ac:dyDescent="0.25">
      <c r="A2299" t="s">
        <v>6318</v>
      </c>
      <c r="B2299" t="s">
        <v>6319</v>
      </c>
      <c r="C2299" t="s">
        <v>29</v>
      </c>
      <c r="D2299">
        <v>1.7</v>
      </c>
      <c r="E2299" t="s">
        <v>17</v>
      </c>
      <c r="F2299" t="s">
        <v>8477</v>
      </c>
      <c r="G2299" t="s">
        <v>8310</v>
      </c>
      <c r="H2299" t="str">
        <f>VLOOKUP(Table_Query_from_Meridian_v32[[#This Row],[COUNTRY_CODE_OF_ORIGIN]],Sheet2!A:C,3,FALSE)</f>
        <v>Taiwan (Former Formosa)</v>
      </c>
    </row>
    <row r="2300" spans="1:8" x14ac:dyDescent="0.25">
      <c r="A2300" t="s">
        <v>6320</v>
      </c>
      <c r="B2300" t="s">
        <v>6321</v>
      </c>
      <c r="C2300" t="s">
        <v>5</v>
      </c>
      <c r="D2300">
        <v>2.72</v>
      </c>
      <c r="E2300" t="s">
        <v>6</v>
      </c>
      <c r="F2300" t="s">
        <v>5</v>
      </c>
      <c r="G2300" t="s">
        <v>5</v>
      </c>
      <c r="H2300" t="str">
        <f>VLOOKUP(Table_Query_from_Meridian_v32[[#This Row],[COUNTRY_CODE_OF_ORIGIN]],Sheet2!A:C,3,FALSE)</f>
        <v xml:space="preserve">Great Britain (United Kingdom) </v>
      </c>
    </row>
    <row r="2301" spans="1:8" x14ac:dyDescent="0.25">
      <c r="A2301" t="s">
        <v>6322</v>
      </c>
      <c r="B2301" t="s">
        <v>6323</v>
      </c>
      <c r="C2301" t="s">
        <v>29</v>
      </c>
      <c r="D2301">
        <v>2</v>
      </c>
      <c r="E2301" t="s">
        <v>17</v>
      </c>
      <c r="F2301" t="s">
        <v>8477</v>
      </c>
      <c r="G2301" t="s">
        <v>8310</v>
      </c>
      <c r="H2301" t="str">
        <f>VLOOKUP(Table_Query_from_Meridian_v32[[#This Row],[COUNTRY_CODE_OF_ORIGIN]],Sheet2!A:C,3,FALSE)</f>
        <v>Taiwan (Former Formosa)</v>
      </c>
    </row>
    <row r="2302" spans="1:8" x14ac:dyDescent="0.25">
      <c r="A2302" t="s">
        <v>6324</v>
      </c>
      <c r="B2302" t="s">
        <v>6325</v>
      </c>
      <c r="C2302" t="s">
        <v>29</v>
      </c>
      <c r="D2302">
        <v>8.8000000000000007</v>
      </c>
      <c r="E2302" t="s">
        <v>17</v>
      </c>
      <c r="F2302" t="s">
        <v>8477</v>
      </c>
      <c r="G2302" t="s">
        <v>8310</v>
      </c>
      <c r="H2302" t="str">
        <f>VLOOKUP(Table_Query_from_Meridian_v32[[#This Row],[COUNTRY_CODE_OF_ORIGIN]],Sheet2!A:C,3,FALSE)</f>
        <v>Taiwan (Former Formosa)</v>
      </c>
    </row>
    <row r="2303" spans="1:8" x14ac:dyDescent="0.25">
      <c r="A2303" t="s">
        <v>6326</v>
      </c>
      <c r="B2303" t="s">
        <v>6327</v>
      </c>
      <c r="C2303" t="s">
        <v>29</v>
      </c>
      <c r="D2303">
        <v>4</v>
      </c>
      <c r="E2303" t="s">
        <v>17</v>
      </c>
      <c r="F2303" t="s">
        <v>8477</v>
      </c>
      <c r="G2303" t="s">
        <v>8310</v>
      </c>
      <c r="H2303" t="str">
        <f>VLOOKUP(Table_Query_from_Meridian_v32[[#This Row],[COUNTRY_CODE_OF_ORIGIN]],Sheet2!A:C,3,FALSE)</f>
        <v>Taiwan (Former Formosa)</v>
      </c>
    </row>
    <row r="2304" spans="1:8" x14ac:dyDescent="0.25">
      <c r="A2304" t="s">
        <v>6328</v>
      </c>
      <c r="B2304" t="s">
        <v>6329</v>
      </c>
      <c r="C2304" t="s">
        <v>29</v>
      </c>
      <c r="D2304">
        <v>4.2</v>
      </c>
      <c r="E2304" t="s">
        <v>17</v>
      </c>
      <c r="F2304" t="s">
        <v>8477</v>
      </c>
      <c r="G2304" t="s">
        <v>8310</v>
      </c>
      <c r="H2304" t="str">
        <f>VLOOKUP(Table_Query_from_Meridian_v32[[#This Row],[COUNTRY_CODE_OF_ORIGIN]],Sheet2!A:C,3,FALSE)</f>
        <v>Taiwan (Former Formosa)</v>
      </c>
    </row>
    <row r="2305" spans="1:8" x14ac:dyDescent="0.25">
      <c r="A2305" t="s">
        <v>6330</v>
      </c>
      <c r="B2305" t="s">
        <v>6331</v>
      </c>
      <c r="C2305" t="s">
        <v>5</v>
      </c>
      <c r="D2305">
        <v>0</v>
      </c>
      <c r="E2305" t="s">
        <v>6</v>
      </c>
      <c r="F2305" t="s">
        <v>5</v>
      </c>
      <c r="G2305" t="s">
        <v>5</v>
      </c>
      <c r="H2305" t="str">
        <f>VLOOKUP(Table_Query_from_Meridian_v32[[#This Row],[COUNTRY_CODE_OF_ORIGIN]],Sheet2!A:C,3,FALSE)</f>
        <v xml:space="preserve">Great Britain (United Kingdom) </v>
      </c>
    </row>
    <row r="2306" spans="1:8" x14ac:dyDescent="0.25">
      <c r="A2306" t="s">
        <v>6332</v>
      </c>
      <c r="B2306" t="s">
        <v>6333</v>
      </c>
      <c r="C2306" t="s">
        <v>5</v>
      </c>
      <c r="D2306">
        <v>1.99</v>
      </c>
      <c r="E2306" t="s">
        <v>17</v>
      </c>
      <c r="F2306" t="s">
        <v>5</v>
      </c>
      <c r="G2306" t="s">
        <v>5</v>
      </c>
      <c r="H2306" t="str">
        <f>VLOOKUP(Table_Query_from_Meridian_v32[[#This Row],[COUNTRY_CODE_OF_ORIGIN]],Sheet2!A:C,3,FALSE)</f>
        <v>Taiwan (Former Formosa)</v>
      </c>
    </row>
    <row r="2307" spans="1:8" x14ac:dyDescent="0.25">
      <c r="A2307" t="s">
        <v>6334</v>
      </c>
      <c r="B2307" t="s">
        <v>6335</v>
      </c>
      <c r="C2307" t="s">
        <v>29</v>
      </c>
      <c r="D2307">
        <v>0.22</v>
      </c>
      <c r="E2307" t="s">
        <v>17</v>
      </c>
      <c r="F2307" t="s">
        <v>8477</v>
      </c>
      <c r="G2307" t="s">
        <v>8310</v>
      </c>
      <c r="H2307" t="str">
        <f>VLOOKUP(Table_Query_from_Meridian_v32[[#This Row],[COUNTRY_CODE_OF_ORIGIN]],Sheet2!A:C,3,FALSE)</f>
        <v>Taiwan (Former Formosa)</v>
      </c>
    </row>
    <row r="2308" spans="1:8" x14ac:dyDescent="0.25">
      <c r="A2308" t="s">
        <v>6336</v>
      </c>
      <c r="B2308" t="s">
        <v>6337</v>
      </c>
      <c r="C2308" t="s">
        <v>5</v>
      </c>
      <c r="D2308">
        <v>0.04</v>
      </c>
      <c r="E2308" t="s">
        <v>6</v>
      </c>
      <c r="F2308" t="s">
        <v>8477</v>
      </c>
      <c r="G2308" t="s">
        <v>5</v>
      </c>
      <c r="H2308" t="str">
        <f>VLOOKUP(Table_Query_from_Meridian_v32[[#This Row],[COUNTRY_CODE_OF_ORIGIN]],Sheet2!A:C,3,FALSE)</f>
        <v xml:space="preserve">Great Britain (United Kingdom) </v>
      </c>
    </row>
    <row r="2309" spans="1:8" x14ac:dyDescent="0.25">
      <c r="A2309" t="s">
        <v>6338</v>
      </c>
      <c r="B2309" t="s">
        <v>6339</v>
      </c>
      <c r="C2309" t="s">
        <v>5</v>
      </c>
      <c r="D2309">
        <v>0.04</v>
      </c>
      <c r="E2309" t="s">
        <v>6</v>
      </c>
      <c r="F2309" t="s">
        <v>8477</v>
      </c>
      <c r="G2309" t="s">
        <v>5</v>
      </c>
      <c r="H2309" t="str">
        <f>VLOOKUP(Table_Query_from_Meridian_v32[[#This Row],[COUNTRY_CODE_OF_ORIGIN]],Sheet2!A:C,3,FALSE)</f>
        <v xml:space="preserve">Great Britain (United Kingdom) </v>
      </c>
    </row>
    <row r="2310" spans="1:8" x14ac:dyDescent="0.25">
      <c r="A2310" t="s">
        <v>6340</v>
      </c>
      <c r="B2310" t="s">
        <v>6341</v>
      </c>
      <c r="C2310" t="s">
        <v>5</v>
      </c>
      <c r="D2310">
        <v>0</v>
      </c>
      <c r="E2310" t="s">
        <v>6</v>
      </c>
      <c r="F2310" t="s">
        <v>5</v>
      </c>
      <c r="G2310" t="s">
        <v>5</v>
      </c>
      <c r="H2310" t="str">
        <f>VLOOKUP(Table_Query_from_Meridian_v32[[#This Row],[COUNTRY_CODE_OF_ORIGIN]],Sheet2!A:C,3,FALSE)</f>
        <v xml:space="preserve">Great Britain (United Kingdom) </v>
      </c>
    </row>
    <row r="2311" spans="1:8" x14ac:dyDescent="0.25">
      <c r="A2311" t="s">
        <v>6342</v>
      </c>
      <c r="B2311" t="s">
        <v>6343</v>
      </c>
      <c r="C2311" t="s">
        <v>5</v>
      </c>
      <c r="D2311">
        <v>0</v>
      </c>
      <c r="E2311" t="s">
        <v>21</v>
      </c>
      <c r="F2311" t="s">
        <v>6344</v>
      </c>
      <c r="G2311" t="s">
        <v>8478</v>
      </c>
      <c r="H2311" t="str">
        <f>VLOOKUP(Table_Query_from_Meridian_v32[[#This Row],[COUNTRY_CODE_OF_ORIGIN]],Sheet2!A:C,3,FALSE)</f>
        <v xml:space="preserve">Germany </v>
      </c>
    </row>
    <row r="2312" spans="1:8" x14ac:dyDescent="0.25">
      <c r="A2312" t="s">
        <v>6345</v>
      </c>
      <c r="B2312" t="s">
        <v>6346</v>
      </c>
      <c r="C2312" t="s">
        <v>5</v>
      </c>
      <c r="D2312">
        <v>0</v>
      </c>
      <c r="E2312" t="s">
        <v>21</v>
      </c>
      <c r="F2312" t="s">
        <v>6344</v>
      </c>
      <c r="G2312" t="s">
        <v>8478</v>
      </c>
      <c r="H2312" t="str">
        <f>VLOOKUP(Table_Query_from_Meridian_v32[[#This Row],[COUNTRY_CODE_OF_ORIGIN]],Sheet2!A:C,3,FALSE)</f>
        <v xml:space="preserve">Germany </v>
      </c>
    </row>
    <row r="2313" spans="1:8" x14ac:dyDescent="0.25">
      <c r="A2313" t="s">
        <v>6347</v>
      </c>
      <c r="B2313" t="s">
        <v>6348</v>
      </c>
      <c r="C2313" t="s">
        <v>5</v>
      </c>
      <c r="D2313">
        <v>0</v>
      </c>
      <c r="E2313" t="s">
        <v>21</v>
      </c>
      <c r="F2313" t="s">
        <v>6344</v>
      </c>
      <c r="G2313" t="s">
        <v>8478</v>
      </c>
      <c r="H2313" t="str">
        <f>VLOOKUP(Table_Query_from_Meridian_v32[[#This Row],[COUNTRY_CODE_OF_ORIGIN]],Sheet2!A:C,3,FALSE)</f>
        <v xml:space="preserve">Germany </v>
      </c>
    </row>
    <row r="2314" spans="1:8" x14ac:dyDescent="0.25">
      <c r="A2314" t="s">
        <v>6349</v>
      </c>
      <c r="B2314" t="s">
        <v>6350</v>
      </c>
      <c r="C2314" t="s">
        <v>5</v>
      </c>
      <c r="D2314">
        <v>0</v>
      </c>
      <c r="E2314" t="s">
        <v>21</v>
      </c>
      <c r="F2314" t="s">
        <v>6344</v>
      </c>
      <c r="G2314" t="s">
        <v>8478</v>
      </c>
      <c r="H2314" t="str">
        <f>VLOOKUP(Table_Query_from_Meridian_v32[[#This Row],[COUNTRY_CODE_OF_ORIGIN]],Sheet2!A:C,3,FALSE)</f>
        <v xml:space="preserve">Germany </v>
      </c>
    </row>
    <row r="2315" spans="1:8" x14ac:dyDescent="0.25">
      <c r="A2315" t="s">
        <v>6351</v>
      </c>
      <c r="B2315" t="s">
        <v>6352</v>
      </c>
      <c r="C2315" t="s">
        <v>5</v>
      </c>
      <c r="D2315">
        <v>0</v>
      </c>
      <c r="E2315" t="s">
        <v>21</v>
      </c>
      <c r="F2315" t="s">
        <v>6344</v>
      </c>
      <c r="G2315" t="s">
        <v>8478</v>
      </c>
      <c r="H2315" t="str">
        <f>VLOOKUP(Table_Query_from_Meridian_v32[[#This Row],[COUNTRY_CODE_OF_ORIGIN]],Sheet2!A:C,3,FALSE)</f>
        <v xml:space="preserve">Germany </v>
      </c>
    </row>
    <row r="2316" spans="1:8" x14ac:dyDescent="0.25">
      <c r="A2316" t="s">
        <v>6353</v>
      </c>
      <c r="B2316" t="s">
        <v>6354</v>
      </c>
      <c r="C2316" t="s">
        <v>29</v>
      </c>
      <c r="D2316">
        <v>0.5</v>
      </c>
      <c r="E2316" t="s">
        <v>21</v>
      </c>
      <c r="F2316" t="s">
        <v>6344</v>
      </c>
      <c r="G2316" t="s">
        <v>8478</v>
      </c>
      <c r="H2316" t="str">
        <f>VLOOKUP(Table_Query_from_Meridian_v32[[#This Row],[COUNTRY_CODE_OF_ORIGIN]],Sheet2!A:C,3,FALSE)</f>
        <v xml:space="preserve">Germany </v>
      </c>
    </row>
    <row r="2317" spans="1:8" x14ac:dyDescent="0.25">
      <c r="A2317" t="s">
        <v>6355</v>
      </c>
      <c r="B2317" t="s">
        <v>6356</v>
      </c>
      <c r="C2317" t="s">
        <v>5</v>
      </c>
      <c r="D2317">
        <v>0</v>
      </c>
      <c r="E2317" t="s">
        <v>21</v>
      </c>
      <c r="F2317" t="s">
        <v>6344</v>
      </c>
      <c r="G2317" t="s">
        <v>8478</v>
      </c>
      <c r="H2317" t="str">
        <f>VLOOKUP(Table_Query_from_Meridian_v32[[#This Row],[COUNTRY_CODE_OF_ORIGIN]],Sheet2!A:C,3,FALSE)</f>
        <v xml:space="preserve">Germany </v>
      </c>
    </row>
    <row r="2318" spans="1:8" x14ac:dyDescent="0.25">
      <c r="A2318" t="s">
        <v>6357</v>
      </c>
      <c r="B2318" t="s">
        <v>6358</v>
      </c>
      <c r="C2318" t="s">
        <v>5</v>
      </c>
      <c r="D2318">
        <v>0.4</v>
      </c>
      <c r="E2318" t="s">
        <v>21</v>
      </c>
      <c r="F2318" t="s">
        <v>6344</v>
      </c>
      <c r="G2318" t="s">
        <v>8478</v>
      </c>
      <c r="H2318" t="str">
        <f>VLOOKUP(Table_Query_from_Meridian_v32[[#This Row],[COUNTRY_CODE_OF_ORIGIN]],Sheet2!A:C,3,FALSE)</f>
        <v xml:space="preserve">Germany </v>
      </c>
    </row>
    <row r="2319" spans="1:8" x14ac:dyDescent="0.25">
      <c r="A2319" t="s">
        <v>6359</v>
      </c>
      <c r="B2319" t="s">
        <v>6360</v>
      </c>
      <c r="C2319" t="s">
        <v>5</v>
      </c>
      <c r="D2319">
        <v>0.5</v>
      </c>
      <c r="E2319" t="s">
        <v>21</v>
      </c>
      <c r="F2319" t="s">
        <v>6344</v>
      </c>
      <c r="G2319" t="s">
        <v>8478</v>
      </c>
      <c r="H2319" t="str">
        <f>VLOOKUP(Table_Query_from_Meridian_v32[[#This Row],[COUNTRY_CODE_OF_ORIGIN]],Sheet2!A:C,3,FALSE)</f>
        <v xml:space="preserve">Germany </v>
      </c>
    </row>
    <row r="2320" spans="1:8" x14ac:dyDescent="0.25">
      <c r="A2320" t="s">
        <v>6361</v>
      </c>
      <c r="B2320" t="s">
        <v>6362</v>
      </c>
      <c r="C2320" t="s">
        <v>29</v>
      </c>
      <c r="D2320">
        <v>0.51</v>
      </c>
      <c r="E2320" t="s">
        <v>21</v>
      </c>
      <c r="F2320" t="s">
        <v>6344</v>
      </c>
      <c r="G2320" t="s">
        <v>8478</v>
      </c>
      <c r="H2320" t="str">
        <f>VLOOKUP(Table_Query_from_Meridian_v32[[#This Row],[COUNTRY_CODE_OF_ORIGIN]],Sheet2!A:C,3,FALSE)</f>
        <v xml:space="preserve">Germany </v>
      </c>
    </row>
    <row r="2321" spans="1:8" x14ac:dyDescent="0.25">
      <c r="A2321" t="s">
        <v>6363</v>
      </c>
      <c r="B2321" t="s">
        <v>6364</v>
      </c>
      <c r="C2321" t="s">
        <v>29</v>
      </c>
      <c r="D2321">
        <v>0.54</v>
      </c>
      <c r="E2321" t="s">
        <v>21</v>
      </c>
      <c r="F2321" t="s">
        <v>6344</v>
      </c>
      <c r="G2321" t="s">
        <v>8478</v>
      </c>
      <c r="H2321" t="str">
        <f>VLOOKUP(Table_Query_from_Meridian_v32[[#This Row],[COUNTRY_CODE_OF_ORIGIN]],Sheet2!A:C,3,FALSE)</f>
        <v xml:space="preserve">Germany </v>
      </c>
    </row>
    <row r="2322" spans="1:8" x14ac:dyDescent="0.25">
      <c r="A2322" t="s">
        <v>6365</v>
      </c>
      <c r="B2322" t="s">
        <v>6366</v>
      </c>
      <c r="C2322" t="s">
        <v>5</v>
      </c>
      <c r="D2322">
        <v>0</v>
      </c>
      <c r="E2322" t="s">
        <v>21</v>
      </c>
      <c r="F2322" t="s">
        <v>6344</v>
      </c>
      <c r="G2322" t="s">
        <v>8478</v>
      </c>
      <c r="H2322" t="str">
        <f>VLOOKUP(Table_Query_from_Meridian_v32[[#This Row],[COUNTRY_CODE_OF_ORIGIN]],Sheet2!A:C,3,FALSE)</f>
        <v xml:space="preserve">Germany </v>
      </c>
    </row>
    <row r="2323" spans="1:8" x14ac:dyDescent="0.25">
      <c r="A2323" t="s">
        <v>6367</v>
      </c>
      <c r="B2323" t="s">
        <v>6368</v>
      </c>
      <c r="C2323" t="s">
        <v>29</v>
      </c>
      <c r="D2323">
        <v>0.49</v>
      </c>
      <c r="E2323" t="s">
        <v>21</v>
      </c>
      <c r="F2323" t="s">
        <v>6344</v>
      </c>
      <c r="G2323" t="s">
        <v>8478</v>
      </c>
      <c r="H2323" t="str">
        <f>VLOOKUP(Table_Query_from_Meridian_v32[[#This Row],[COUNTRY_CODE_OF_ORIGIN]],Sheet2!A:C,3,FALSE)</f>
        <v xml:space="preserve">Germany </v>
      </c>
    </row>
    <row r="2324" spans="1:8" x14ac:dyDescent="0.25">
      <c r="A2324" t="s">
        <v>6369</v>
      </c>
      <c r="B2324" t="s">
        <v>6370</v>
      </c>
      <c r="C2324" t="s">
        <v>5</v>
      </c>
      <c r="D2324">
        <v>0</v>
      </c>
      <c r="E2324" t="s">
        <v>21</v>
      </c>
      <c r="F2324" t="s">
        <v>6344</v>
      </c>
      <c r="G2324" t="s">
        <v>8478</v>
      </c>
      <c r="H2324" t="str">
        <f>VLOOKUP(Table_Query_from_Meridian_v32[[#This Row],[COUNTRY_CODE_OF_ORIGIN]],Sheet2!A:C,3,FALSE)</f>
        <v xml:space="preserve">Germany </v>
      </c>
    </row>
    <row r="2325" spans="1:8" x14ac:dyDescent="0.25">
      <c r="A2325" t="s">
        <v>6371</v>
      </c>
      <c r="B2325" t="s">
        <v>6372</v>
      </c>
      <c r="C2325" t="s">
        <v>29</v>
      </c>
      <c r="D2325">
        <v>0.48</v>
      </c>
      <c r="E2325" t="s">
        <v>21</v>
      </c>
      <c r="F2325" t="s">
        <v>6344</v>
      </c>
      <c r="G2325" t="s">
        <v>8478</v>
      </c>
      <c r="H2325" t="str">
        <f>VLOOKUP(Table_Query_from_Meridian_v32[[#This Row],[COUNTRY_CODE_OF_ORIGIN]],Sheet2!A:C,3,FALSE)</f>
        <v xml:space="preserve">Germany </v>
      </c>
    </row>
    <row r="2326" spans="1:8" x14ac:dyDescent="0.25">
      <c r="A2326" t="s">
        <v>6373</v>
      </c>
      <c r="B2326" t="s">
        <v>6374</v>
      </c>
      <c r="C2326" t="s">
        <v>5</v>
      </c>
      <c r="D2326">
        <v>0</v>
      </c>
      <c r="E2326" t="s">
        <v>21</v>
      </c>
      <c r="F2326" t="s">
        <v>6344</v>
      </c>
      <c r="G2326" t="s">
        <v>8478</v>
      </c>
      <c r="H2326" t="str">
        <f>VLOOKUP(Table_Query_from_Meridian_v32[[#This Row],[COUNTRY_CODE_OF_ORIGIN]],Sheet2!A:C,3,FALSE)</f>
        <v xml:space="preserve">Germany </v>
      </c>
    </row>
    <row r="2327" spans="1:8" x14ac:dyDescent="0.25">
      <c r="A2327" t="s">
        <v>6375</v>
      </c>
      <c r="B2327" t="s">
        <v>6376</v>
      </c>
      <c r="C2327" t="s">
        <v>5</v>
      </c>
      <c r="D2327">
        <v>0</v>
      </c>
      <c r="E2327" t="s">
        <v>21</v>
      </c>
      <c r="F2327" t="s">
        <v>6344</v>
      </c>
      <c r="G2327" t="s">
        <v>8478</v>
      </c>
      <c r="H2327" t="str">
        <f>VLOOKUP(Table_Query_from_Meridian_v32[[#This Row],[COUNTRY_CODE_OF_ORIGIN]],Sheet2!A:C,3,FALSE)</f>
        <v xml:space="preserve">Germany </v>
      </c>
    </row>
    <row r="2328" spans="1:8" x14ac:dyDescent="0.25">
      <c r="A2328" t="s">
        <v>6377</v>
      </c>
      <c r="B2328" t="s">
        <v>6378</v>
      </c>
      <c r="C2328" t="s">
        <v>5</v>
      </c>
      <c r="D2328">
        <v>0</v>
      </c>
      <c r="E2328" t="s">
        <v>21</v>
      </c>
      <c r="F2328" t="s">
        <v>6344</v>
      </c>
      <c r="G2328" t="s">
        <v>8478</v>
      </c>
      <c r="H2328" t="str">
        <f>VLOOKUP(Table_Query_from_Meridian_v32[[#This Row],[COUNTRY_CODE_OF_ORIGIN]],Sheet2!A:C,3,FALSE)</f>
        <v xml:space="preserve">Germany </v>
      </c>
    </row>
    <row r="2329" spans="1:8" x14ac:dyDescent="0.25">
      <c r="A2329" t="s">
        <v>6379</v>
      </c>
      <c r="B2329" t="s">
        <v>6380</v>
      </c>
      <c r="C2329" t="s">
        <v>5</v>
      </c>
      <c r="D2329">
        <v>0</v>
      </c>
      <c r="E2329" t="s">
        <v>21</v>
      </c>
      <c r="F2329" t="s">
        <v>6431</v>
      </c>
      <c r="G2329" t="s">
        <v>8478</v>
      </c>
      <c r="H2329" t="str">
        <f>VLOOKUP(Table_Query_from_Meridian_v32[[#This Row],[COUNTRY_CODE_OF_ORIGIN]],Sheet2!A:C,3,FALSE)</f>
        <v xml:space="preserve">Germany </v>
      </c>
    </row>
    <row r="2330" spans="1:8" x14ac:dyDescent="0.25">
      <c r="A2330" t="s">
        <v>6381</v>
      </c>
      <c r="B2330" t="s">
        <v>6382</v>
      </c>
      <c r="C2330" t="s">
        <v>5</v>
      </c>
      <c r="D2330">
        <v>0</v>
      </c>
      <c r="E2330" t="s">
        <v>21</v>
      </c>
      <c r="F2330" t="s">
        <v>6431</v>
      </c>
      <c r="G2330" t="s">
        <v>8478</v>
      </c>
      <c r="H2330" t="str">
        <f>VLOOKUP(Table_Query_from_Meridian_v32[[#This Row],[COUNTRY_CODE_OF_ORIGIN]],Sheet2!A:C,3,FALSE)</f>
        <v xml:space="preserve">Germany </v>
      </c>
    </row>
    <row r="2331" spans="1:8" x14ac:dyDescent="0.25">
      <c r="A2331" t="s">
        <v>6383</v>
      </c>
      <c r="B2331" t="s">
        <v>6384</v>
      </c>
      <c r="C2331" t="s">
        <v>5</v>
      </c>
      <c r="D2331">
        <v>0</v>
      </c>
      <c r="E2331" t="s">
        <v>21</v>
      </c>
      <c r="F2331" t="s">
        <v>6431</v>
      </c>
      <c r="G2331" t="s">
        <v>8478</v>
      </c>
      <c r="H2331" t="str">
        <f>VLOOKUP(Table_Query_from_Meridian_v32[[#This Row],[COUNTRY_CODE_OF_ORIGIN]],Sheet2!A:C,3,FALSE)</f>
        <v xml:space="preserve">Germany </v>
      </c>
    </row>
    <row r="2332" spans="1:8" x14ac:dyDescent="0.25">
      <c r="A2332" t="s">
        <v>6385</v>
      </c>
      <c r="B2332" t="s">
        <v>6386</v>
      </c>
      <c r="C2332" t="s">
        <v>5</v>
      </c>
      <c r="D2332">
        <v>0</v>
      </c>
      <c r="E2332" t="s">
        <v>21</v>
      </c>
      <c r="F2332" t="s">
        <v>6431</v>
      </c>
      <c r="G2332" t="s">
        <v>8478</v>
      </c>
      <c r="H2332" t="str">
        <f>VLOOKUP(Table_Query_from_Meridian_v32[[#This Row],[COUNTRY_CODE_OF_ORIGIN]],Sheet2!A:C,3,FALSE)</f>
        <v xml:space="preserve">Germany </v>
      </c>
    </row>
    <row r="2333" spans="1:8" x14ac:dyDescent="0.25">
      <c r="A2333" t="s">
        <v>6387</v>
      </c>
      <c r="B2333" t="s">
        <v>6388</v>
      </c>
      <c r="C2333" t="s">
        <v>5</v>
      </c>
      <c r="D2333">
        <v>0</v>
      </c>
      <c r="E2333" t="s">
        <v>21</v>
      </c>
      <c r="F2333" t="s">
        <v>6431</v>
      </c>
      <c r="G2333" t="s">
        <v>8478</v>
      </c>
      <c r="H2333" t="str">
        <f>VLOOKUP(Table_Query_from_Meridian_v32[[#This Row],[COUNTRY_CODE_OF_ORIGIN]],Sheet2!A:C,3,FALSE)</f>
        <v xml:space="preserve">Germany </v>
      </c>
    </row>
    <row r="2334" spans="1:8" x14ac:dyDescent="0.25">
      <c r="A2334" t="s">
        <v>6389</v>
      </c>
      <c r="B2334" t="s">
        <v>6390</v>
      </c>
      <c r="C2334" t="s">
        <v>5</v>
      </c>
      <c r="D2334">
        <v>0</v>
      </c>
      <c r="E2334" t="s">
        <v>21</v>
      </c>
      <c r="F2334" t="s">
        <v>6431</v>
      </c>
      <c r="G2334" t="s">
        <v>8478</v>
      </c>
      <c r="H2334" t="str">
        <f>VLOOKUP(Table_Query_from_Meridian_v32[[#This Row],[COUNTRY_CODE_OF_ORIGIN]],Sheet2!A:C,3,FALSE)</f>
        <v xml:space="preserve">Germany </v>
      </c>
    </row>
    <row r="2335" spans="1:8" x14ac:dyDescent="0.25">
      <c r="A2335" t="s">
        <v>6391</v>
      </c>
      <c r="B2335" t="s">
        <v>6392</v>
      </c>
      <c r="C2335" t="s">
        <v>5</v>
      </c>
      <c r="D2335">
        <v>0</v>
      </c>
      <c r="E2335" t="s">
        <v>21</v>
      </c>
      <c r="F2335" t="s">
        <v>6431</v>
      </c>
      <c r="G2335" t="s">
        <v>8478</v>
      </c>
      <c r="H2335" t="str">
        <f>VLOOKUP(Table_Query_from_Meridian_v32[[#This Row],[COUNTRY_CODE_OF_ORIGIN]],Sheet2!A:C,3,FALSE)</f>
        <v xml:space="preserve">Germany </v>
      </c>
    </row>
    <row r="2336" spans="1:8" x14ac:dyDescent="0.25">
      <c r="A2336" t="s">
        <v>6393</v>
      </c>
      <c r="B2336" t="s">
        <v>6394</v>
      </c>
      <c r="C2336" t="s">
        <v>5</v>
      </c>
      <c r="D2336">
        <v>0</v>
      </c>
      <c r="E2336" t="s">
        <v>21</v>
      </c>
      <c r="F2336" t="s">
        <v>6431</v>
      </c>
      <c r="G2336" t="s">
        <v>8478</v>
      </c>
      <c r="H2336" t="str">
        <f>VLOOKUP(Table_Query_from_Meridian_v32[[#This Row],[COUNTRY_CODE_OF_ORIGIN]],Sheet2!A:C,3,FALSE)</f>
        <v xml:space="preserve">Germany </v>
      </c>
    </row>
    <row r="2337" spans="1:8" x14ac:dyDescent="0.25">
      <c r="A2337" t="s">
        <v>6395</v>
      </c>
      <c r="B2337" t="s">
        <v>6396</v>
      </c>
      <c r="C2337" t="s">
        <v>5</v>
      </c>
      <c r="D2337">
        <v>0</v>
      </c>
      <c r="E2337" t="s">
        <v>21</v>
      </c>
      <c r="F2337" t="s">
        <v>6431</v>
      </c>
      <c r="G2337" t="s">
        <v>8478</v>
      </c>
      <c r="H2337" t="str">
        <f>VLOOKUP(Table_Query_from_Meridian_v32[[#This Row],[COUNTRY_CODE_OF_ORIGIN]],Sheet2!A:C,3,FALSE)</f>
        <v xml:space="preserve">Germany </v>
      </c>
    </row>
    <row r="2338" spans="1:8" x14ac:dyDescent="0.25">
      <c r="A2338" t="s">
        <v>6397</v>
      </c>
      <c r="B2338" t="s">
        <v>6398</v>
      </c>
      <c r="C2338" t="s">
        <v>5</v>
      </c>
      <c r="D2338">
        <v>0</v>
      </c>
      <c r="E2338" t="s">
        <v>21</v>
      </c>
      <c r="F2338" t="s">
        <v>6431</v>
      </c>
      <c r="G2338" t="s">
        <v>8478</v>
      </c>
      <c r="H2338" t="str">
        <f>VLOOKUP(Table_Query_from_Meridian_v32[[#This Row],[COUNTRY_CODE_OF_ORIGIN]],Sheet2!A:C,3,FALSE)</f>
        <v xml:space="preserve">Germany </v>
      </c>
    </row>
    <row r="2339" spans="1:8" x14ac:dyDescent="0.25">
      <c r="A2339" t="s">
        <v>6399</v>
      </c>
      <c r="B2339" t="s">
        <v>6400</v>
      </c>
      <c r="C2339" t="s">
        <v>5</v>
      </c>
      <c r="D2339">
        <v>0</v>
      </c>
      <c r="E2339" t="s">
        <v>21</v>
      </c>
      <c r="F2339" t="s">
        <v>6431</v>
      </c>
      <c r="G2339" t="s">
        <v>8478</v>
      </c>
      <c r="H2339" t="str">
        <f>VLOOKUP(Table_Query_from_Meridian_v32[[#This Row],[COUNTRY_CODE_OF_ORIGIN]],Sheet2!A:C,3,FALSE)</f>
        <v xml:space="preserve">Germany </v>
      </c>
    </row>
    <row r="2340" spans="1:8" x14ac:dyDescent="0.25">
      <c r="A2340" t="s">
        <v>6401</v>
      </c>
      <c r="B2340" t="s">
        <v>6402</v>
      </c>
      <c r="C2340" t="s">
        <v>5</v>
      </c>
      <c r="D2340">
        <v>0</v>
      </c>
      <c r="E2340" t="s">
        <v>21</v>
      </c>
      <c r="F2340" t="s">
        <v>6431</v>
      </c>
      <c r="G2340" t="s">
        <v>8478</v>
      </c>
      <c r="H2340" t="str">
        <f>VLOOKUP(Table_Query_from_Meridian_v32[[#This Row],[COUNTRY_CODE_OF_ORIGIN]],Sheet2!A:C,3,FALSE)</f>
        <v xml:space="preserve">Germany </v>
      </c>
    </row>
    <row r="2341" spans="1:8" x14ac:dyDescent="0.25">
      <c r="A2341" t="s">
        <v>6403</v>
      </c>
      <c r="B2341" t="s">
        <v>6404</v>
      </c>
      <c r="C2341" t="s">
        <v>5</v>
      </c>
      <c r="D2341">
        <v>0</v>
      </c>
      <c r="E2341" t="s">
        <v>21</v>
      </c>
      <c r="F2341" t="s">
        <v>6431</v>
      </c>
      <c r="G2341" t="s">
        <v>8478</v>
      </c>
      <c r="H2341" t="str">
        <f>VLOOKUP(Table_Query_from_Meridian_v32[[#This Row],[COUNTRY_CODE_OF_ORIGIN]],Sheet2!A:C,3,FALSE)</f>
        <v xml:space="preserve">Germany </v>
      </c>
    </row>
    <row r="2342" spans="1:8" x14ac:dyDescent="0.25">
      <c r="A2342" t="s">
        <v>6405</v>
      </c>
      <c r="B2342" t="s">
        <v>6406</v>
      </c>
      <c r="C2342" t="s">
        <v>5</v>
      </c>
      <c r="D2342">
        <v>0</v>
      </c>
      <c r="E2342" t="s">
        <v>21</v>
      </c>
      <c r="F2342" t="s">
        <v>6431</v>
      </c>
      <c r="G2342" t="s">
        <v>8478</v>
      </c>
      <c r="H2342" t="str">
        <f>VLOOKUP(Table_Query_from_Meridian_v32[[#This Row],[COUNTRY_CODE_OF_ORIGIN]],Sheet2!A:C,3,FALSE)</f>
        <v xml:space="preserve">Germany </v>
      </c>
    </row>
    <row r="2343" spans="1:8" x14ac:dyDescent="0.25">
      <c r="A2343" t="s">
        <v>6407</v>
      </c>
      <c r="B2343" t="s">
        <v>6408</v>
      </c>
      <c r="C2343" t="s">
        <v>5</v>
      </c>
      <c r="D2343">
        <v>0</v>
      </c>
      <c r="E2343" t="s">
        <v>21</v>
      </c>
      <c r="F2343" t="s">
        <v>6431</v>
      </c>
      <c r="G2343" t="s">
        <v>8478</v>
      </c>
      <c r="H2343" t="str">
        <f>VLOOKUP(Table_Query_from_Meridian_v32[[#This Row],[COUNTRY_CODE_OF_ORIGIN]],Sheet2!A:C,3,FALSE)</f>
        <v xml:space="preserve">Germany </v>
      </c>
    </row>
    <row r="2344" spans="1:8" x14ac:dyDescent="0.25">
      <c r="A2344" t="s">
        <v>6409</v>
      </c>
      <c r="B2344" t="s">
        <v>6410</v>
      </c>
      <c r="C2344" t="s">
        <v>5</v>
      </c>
      <c r="D2344">
        <v>0</v>
      </c>
      <c r="E2344" t="s">
        <v>21</v>
      </c>
      <c r="F2344" t="s">
        <v>6431</v>
      </c>
      <c r="G2344" t="s">
        <v>8478</v>
      </c>
      <c r="H2344" t="str">
        <f>VLOOKUP(Table_Query_from_Meridian_v32[[#This Row],[COUNTRY_CODE_OF_ORIGIN]],Sheet2!A:C,3,FALSE)</f>
        <v xml:space="preserve">Germany </v>
      </c>
    </row>
    <row r="2345" spans="1:8" x14ac:dyDescent="0.25">
      <c r="A2345" t="s">
        <v>6411</v>
      </c>
      <c r="B2345" t="s">
        <v>6412</v>
      </c>
      <c r="C2345" t="s">
        <v>5</v>
      </c>
      <c r="D2345">
        <v>0</v>
      </c>
      <c r="E2345" t="s">
        <v>21</v>
      </c>
      <c r="F2345" t="s">
        <v>6431</v>
      </c>
      <c r="G2345" t="s">
        <v>8478</v>
      </c>
      <c r="H2345" t="str">
        <f>VLOOKUP(Table_Query_from_Meridian_v32[[#This Row],[COUNTRY_CODE_OF_ORIGIN]],Sheet2!A:C,3,FALSE)</f>
        <v xml:space="preserve">Germany </v>
      </c>
    </row>
    <row r="2346" spans="1:8" x14ac:dyDescent="0.25">
      <c r="A2346" t="s">
        <v>6413</v>
      </c>
      <c r="B2346" t="s">
        <v>6414</v>
      </c>
      <c r="C2346" t="s">
        <v>5</v>
      </c>
      <c r="D2346">
        <v>0</v>
      </c>
      <c r="E2346" t="s">
        <v>21</v>
      </c>
      <c r="F2346" t="s">
        <v>6431</v>
      </c>
      <c r="G2346" t="s">
        <v>8478</v>
      </c>
      <c r="H2346" t="str">
        <f>VLOOKUP(Table_Query_from_Meridian_v32[[#This Row],[COUNTRY_CODE_OF_ORIGIN]],Sheet2!A:C,3,FALSE)</f>
        <v xml:space="preserve">Germany </v>
      </c>
    </row>
    <row r="2347" spans="1:8" x14ac:dyDescent="0.25">
      <c r="A2347" t="s">
        <v>6415</v>
      </c>
      <c r="B2347" t="s">
        <v>6416</v>
      </c>
      <c r="C2347" t="s">
        <v>5</v>
      </c>
      <c r="D2347">
        <v>0</v>
      </c>
      <c r="E2347" t="s">
        <v>21</v>
      </c>
      <c r="F2347" t="s">
        <v>6431</v>
      </c>
      <c r="G2347" t="s">
        <v>8478</v>
      </c>
      <c r="H2347" t="str">
        <f>VLOOKUP(Table_Query_from_Meridian_v32[[#This Row],[COUNTRY_CODE_OF_ORIGIN]],Sheet2!A:C,3,FALSE)</f>
        <v xml:space="preserve">Germany </v>
      </c>
    </row>
    <row r="2348" spans="1:8" x14ac:dyDescent="0.25">
      <c r="A2348" t="s">
        <v>6417</v>
      </c>
      <c r="B2348" t="s">
        <v>6418</v>
      </c>
      <c r="C2348" t="s">
        <v>5</v>
      </c>
      <c r="D2348">
        <v>0</v>
      </c>
      <c r="E2348" t="s">
        <v>21</v>
      </c>
      <c r="F2348" t="s">
        <v>6431</v>
      </c>
      <c r="G2348" t="s">
        <v>8478</v>
      </c>
      <c r="H2348" t="str">
        <f>VLOOKUP(Table_Query_from_Meridian_v32[[#This Row],[COUNTRY_CODE_OF_ORIGIN]],Sheet2!A:C,3,FALSE)</f>
        <v xml:space="preserve">Germany </v>
      </c>
    </row>
    <row r="2349" spans="1:8" x14ac:dyDescent="0.25">
      <c r="A2349" t="s">
        <v>6419</v>
      </c>
      <c r="B2349" t="s">
        <v>6420</v>
      </c>
      <c r="C2349" t="s">
        <v>5</v>
      </c>
      <c r="D2349">
        <v>0</v>
      </c>
      <c r="E2349" t="s">
        <v>21</v>
      </c>
      <c r="F2349" t="s">
        <v>6431</v>
      </c>
      <c r="G2349" t="s">
        <v>8478</v>
      </c>
      <c r="H2349" t="str">
        <f>VLOOKUP(Table_Query_from_Meridian_v32[[#This Row],[COUNTRY_CODE_OF_ORIGIN]],Sheet2!A:C,3,FALSE)</f>
        <v xml:space="preserve">Germany </v>
      </c>
    </row>
    <row r="2350" spans="1:8" x14ac:dyDescent="0.25">
      <c r="A2350" t="s">
        <v>6421</v>
      </c>
      <c r="B2350" t="s">
        <v>6422</v>
      </c>
      <c r="C2350" t="s">
        <v>5</v>
      </c>
      <c r="D2350">
        <v>0</v>
      </c>
      <c r="E2350" t="s">
        <v>21</v>
      </c>
      <c r="F2350" t="s">
        <v>6431</v>
      </c>
      <c r="G2350" t="s">
        <v>8478</v>
      </c>
      <c r="H2350" t="str">
        <f>VLOOKUP(Table_Query_from_Meridian_v32[[#This Row],[COUNTRY_CODE_OF_ORIGIN]],Sheet2!A:C,3,FALSE)</f>
        <v xml:space="preserve">Germany </v>
      </c>
    </row>
    <row r="2351" spans="1:8" x14ac:dyDescent="0.25">
      <c r="A2351" t="s">
        <v>6423</v>
      </c>
      <c r="B2351" t="s">
        <v>6424</v>
      </c>
      <c r="C2351" t="s">
        <v>5</v>
      </c>
      <c r="D2351">
        <v>0</v>
      </c>
      <c r="E2351" t="s">
        <v>21</v>
      </c>
      <c r="F2351" t="s">
        <v>6431</v>
      </c>
      <c r="G2351" t="s">
        <v>8478</v>
      </c>
      <c r="H2351" t="str">
        <f>VLOOKUP(Table_Query_from_Meridian_v32[[#This Row],[COUNTRY_CODE_OF_ORIGIN]],Sheet2!A:C,3,FALSE)</f>
        <v xml:space="preserve">Germany </v>
      </c>
    </row>
    <row r="2352" spans="1:8" x14ac:dyDescent="0.25">
      <c r="A2352" t="s">
        <v>6425</v>
      </c>
      <c r="B2352" t="s">
        <v>6426</v>
      </c>
      <c r="C2352" t="s">
        <v>5</v>
      </c>
      <c r="D2352">
        <v>0</v>
      </c>
      <c r="E2352" t="s">
        <v>21</v>
      </c>
      <c r="F2352" t="s">
        <v>6431</v>
      </c>
      <c r="G2352" t="s">
        <v>8478</v>
      </c>
      <c r="H2352" t="str">
        <f>VLOOKUP(Table_Query_from_Meridian_v32[[#This Row],[COUNTRY_CODE_OF_ORIGIN]],Sheet2!A:C,3,FALSE)</f>
        <v xml:space="preserve">Germany </v>
      </c>
    </row>
    <row r="2353" spans="1:8" x14ac:dyDescent="0.25">
      <c r="A2353" t="s">
        <v>6427</v>
      </c>
      <c r="B2353" t="s">
        <v>6428</v>
      </c>
      <c r="C2353" t="s">
        <v>5</v>
      </c>
      <c r="D2353">
        <v>0</v>
      </c>
      <c r="E2353" t="s">
        <v>21</v>
      </c>
      <c r="F2353" t="s">
        <v>6431</v>
      </c>
      <c r="G2353" t="s">
        <v>8478</v>
      </c>
      <c r="H2353" t="str">
        <f>VLOOKUP(Table_Query_from_Meridian_v32[[#This Row],[COUNTRY_CODE_OF_ORIGIN]],Sheet2!A:C,3,FALSE)</f>
        <v xml:space="preserve">Germany </v>
      </c>
    </row>
    <row r="2354" spans="1:8" x14ac:dyDescent="0.25">
      <c r="A2354" t="s">
        <v>6429</v>
      </c>
      <c r="B2354" t="s">
        <v>6430</v>
      </c>
      <c r="C2354" t="s">
        <v>5</v>
      </c>
      <c r="D2354">
        <v>0</v>
      </c>
      <c r="E2354" t="s">
        <v>21</v>
      </c>
      <c r="F2354" t="s">
        <v>6431</v>
      </c>
      <c r="G2354" t="s">
        <v>8478</v>
      </c>
      <c r="H2354" t="str">
        <f>VLOOKUP(Table_Query_from_Meridian_v32[[#This Row],[COUNTRY_CODE_OF_ORIGIN]],Sheet2!A:C,3,FALSE)</f>
        <v xml:space="preserve">Germany </v>
      </c>
    </row>
    <row r="2355" spans="1:8" x14ac:dyDescent="0.25">
      <c r="A2355" t="s">
        <v>6432</v>
      </c>
      <c r="B2355" t="s">
        <v>6433</v>
      </c>
      <c r="C2355" t="s">
        <v>5</v>
      </c>
      <c r="D2355">
        <v>0</v>
      </c>
      <c r="E2355" t="s">
        <v>21</v>
      </c>
      <c r="F2355" t="s">
        <v>6431</v>
      </c>
      <c r="G2355" t="s">
        <v>8478</v>
      </c>
      <c r="H2355" t="str">
        <f>VLOOKUP(Table_Query_from_Meridian_v32[[#This Row],[COUNTRY_CODE_OF_ORIGIN]],Sheet2!A:C,3,FALSE)</f>
        <v xml:space="preserve">Germany </v>
      </c>
    </row>
    <row r="2356" spans="1:8" x14ac:dyDescent="0.25">
      <c r="A2356" t="s">
        <v>6434</v>
      </c>
      <c r="B2356" t="s">
        <v>6435</v>
      </c>
      <c r="C2356" t="s">
        <v>5</v>
      </c>
      <c r="D2356">
        <v>0</v>
      </c>
      <c r="E2356" t="s">
        <v>21</v>
      </c>
      <c r="F2356" t="s">
        <v>6431</v>
      </c>
      <c r="G2356" t="s">
        <v>8478</v>
      </c>
      <c r="H2356" t="str">
        <f>VLOOKUP(Table_Query_from_Meridian_v32[[#This Row],[COUNTRY_CODE_OF_ORIGIN]],Sheet2!A:C,3,FALSE)</f>
        <v xml:space="preserve">Germany </v>
      </c>
    </row>
    <row r="2357" spans="1:8" x14ac:dyDescent="0.25">
      <c r="A2357" t="s">
        <v>6436</v>
      </c>
      <c r="B2357" t="s">
        <v>6437</v>
      </c>
      <c r="C2357" t="s">
        <v>5</v>
      </c>
      <c r="D2357">
        <v>0</v>
      </c>
      <c r="E2357" t="s">
        <v>21</v>
      </c>
      <c r="F2357" t="s">
        <v>6431</v>
      </c>
      <c r="G2357" t="s">
        <v>8478</v>
      </c>
      <c r="H2357" t="str">
        <f>VLOOKUP(Table_Query_from_Meridian_v32[[#This Row],[COUNTRY_CODE_OF_ORIGIN]],Sheet2!A:C,3,FALSE)</f>
        <v xml:space="preserve">Germany </v>
      </c>
    </row>
    <row r="2358" spans="1:8" x14ac:dyDescent="0.25">
      <c r="A2358" t="s">
        <v>6438</v>
      </c>
      <c r="B2358" t="s">
        <v>6439</v>
      </c>
      <c r="C2358" t="s">
        <v>5</v>
      </c>
      <c r="D2358">
        <v>0</v>
      </c>
      <c r="E2358" t="s">
        <v>21</v>
      </c>
      <c r="F2358" t="s">
        <v>6431</v>
      </c>
      <c r="G2358" t="s">
        <v>8478</v>
      </c>
      <c r="H2358" t="str">
        <f>VLOOKUP(Table_Query_from_Meridian_v32[[#This Row],[COUNTRY_CODE_OF_ORIGIN]],Sheet2!A:C,3,FALSE)</f>
        <v xml:space="preserve">Germany </v>
      </c>
    </row>
    <row r="2359" spans="1:8" x14ac:dyDescent="0.25">
      <c r="A2359" t="s">
        <v>6440</v>
      </c>
      <c r="B2359" t="s">
        <v>6441</v>
      </c>
      <c r="C2359" t="s">
        <v>5</v>
      </c>
      <c r="D2359">
        <v>0</v>
      </c>
      <c r="E2359" t="s">
        <v>21</v>
      </c>
      <c r="F2359" t="s">
        <v>6431</v>
      </c>
      <c r="G2359" t="s">
        <v>8478</v>
      </c>
      <c r="H2359" t="str">
        <f>VLOOKUP(Table_Query_from_Meridian_v32[[#This Row],[COUNTRY_CODE_OF_ORIGIN]],Sheet2!A:C,3,FALSE)</f>
        <v xml:space="preserve">Germany </v>
      </c>
    </row>
    <row r="2360" spans="1:8" x14ac:dyDescent="0.25">
      <c r="A2360" t="s">
        <v>6442</v>
      </c>
      <c r="B2360" t="s">
        <v>6443</v>
      </c>
      <c r="C2360" t="s">
        <v>5</v>
      </c>
      <c r="D2360">
        <v>0</v>
      </c>
      <c r="E2360" t="s">
        <v>21</v>
      </c>
      <c r="F2360" t="s">
        <v>6431</v>
      </c>
      <c r="G2360" t="s">
        <v>8478</v>
      </c>
      <c r="H2360" t="str">
        <f>VLOOKUP(Table_Query_from_Meridian_v32[[#This Row],[COUNTRY_CODE_OF_ORIGIN]],Sheet2!A:C,3,FALSE)</f>
        <v xml:space="preserve">Germany </v>
      </c>
    </row>
    <row r="2361" spans="1:8" x14ac:dyDescent="0.25">
      <c r="A2361" t="s">
        <v>6444</v>
      </c>
      <c r="B2361" t="s">
        <v>6445</v>
      </c>
      <c r="C2361" t="s">
        <v>5</v>
      </c>
      <c r="D2361">
        <v>0</v>
      </c>
      <c r="E2361" t="s">
        <v>21</v>
      </c>
      <c r="F2361" t="s">
        <v>6431</v>
      </c>
      <c r="G2361" t="s">
        <v>8478</v>
      </c>
      <c r="H2361" t="str">
        <f>VLOOKUP(Table_Query_from_Meridian_v32[[#This Row],[COUNTRY_CODE_OF_ORIGIN]],Sheet2!A:C,3,FALSE)</f>
        <v xml:space="preserve">Germany </v>
      </c>
    </row>
    <row r="2362" spans="1:8" x14ac:dyDescent="0.25">
      <c r="A2362" t="s">
        <v>6446</v>
      </c>
      <c r="B2362" t="s">
        <v>6447</v>
      </c>
      <c r="C2362" t="s">
        <v>5</v>
      </c>
      <c r="D2362">
        <v>0</v>
      </c>
      <c r="E2362" t="s">
        <v>21</v>
      </c>
      <c r="F2362" t="s">
        <v>6431</v>
      </c>
      <c r="G2362" t="s">
        <v>8478</v>
      </c>
      <c r="H2362" t="str">
        <f>VLOOKUP(Table_Query_from_Meridian_v32[[#This Row],[COUNTRY_CODE_OF_ORIGIN]],Sheet2!A:C,3,FALSE)</f>
        <v xml:space="preserve">Germany </v>
      </c>
    </row>
    <row r="2363" spans="1:8" x14ac:dyDescent="0.25">
      <c r="A2363" t="s">
        <v>6448</v>
      </c>
      <c r="B2363" t="s">
        <v>6449</v>
      </c>
      <c r="C2363" t="s">
        <v>5</v>
      </c>
      <c r="D2363">
        <v>0</v>
      </c>
      <c r="E2363" t="s">
        <v>21</v>
      </c>
      <c r="F2363" t="s">
        <v>6431</v>
      </c>
      <c r="G2363" t="s">
        <v>8478</v>
      </c>
      <c r="H2363" t="str">
        <f>VLOOKUP(Table_Query_from_Meridian_v32[[#This Row],[COUNTRY_CODE_OF_ORIGIN]],Sheet2!A:C,3,FALSE)</f>
        <v xml:space="preserve">Germany </v>
      </c>
    </row>
    <row r="2364" spans="1:8" x14ac:dyDescent="0.25">
      <c r="A2364" t="s">
        <v>6450</v>
      </c>
      <c r="B2364" t="s">
        <v>6451</v>
      </c>
      <c r="C2364" t="s">
        <v>5</v>
      </c>
      <c r="D2364">
        <v>0</v>
      </c>
      <c r="E2364" t="s">
        <v>21</v>
      </c>
      <c r="F2364" t="s">
        <v>6431</v>
      </c>
      <c r="G2364" t="s">
        <v>8478</v>
      </c>
      <c r="H2364" t="str">
        <f>VLOOKUP(Table_Query_from_Meridian_v32[[#This Row],[COUNTRY_CODE_OF_ORIGIN]],Sheet2!A:C,3,FALSE)</f>
        <v xml:space="preserve">Germany </v>
      </c>
    </row>
    <row r="2365" spans="1:8" x14ac:dyDescent="0.25">
      <c r="A2365" t="s">
        <v>6452</v>
      </c>
      <c r="B2365" t="s">
        <v>6453</v>
      </c>
      <c r="C2365" t="s">
        <v>5</v>
      </c>
      <c r="D2365">
        <v>0</v>
      </c>
      <c r="E2365" t="s">
        <v>21</v>
      </c>
      <c r="F2365" t="s">
        <v>6431</v>
      </c>
      <c r="G2365" t="s">
        <v>8478</v>
      </c>
      <c r="H2365" t="str">
        <f>VLOOKUP(Table_Query_from_Meridian_v32[[#This Row],[COUNTRY_CODE_OF_ORIGIN]],Sheet2!A:C,3,FALSE)</f>
        <v xml:space="preserve">Germany </v>
      </c>
    </row>
    <row r="2366" spans="1:8" x14ac:dyDescent="0.25">
      <c r="A2366" t="s">
        <v>6454</v>
      </c>
      <c r="B2366" t="s">
        <v>6455</v>
      </c>
      <c r="C2366" t="s">
        <v>5</v>
      </c>
      <c r="D2366">
        <v>0</v>
      </c>
      <c r="E2366" t="s">
        <v>21</v>
      </c>
      <c r="F2366" t="s">
        <v>6431</v>
      </c>
      <c r="G2366" t="s">
        <v>8478</v>
      </c>
      <c r="H2366" t="str">
        <f>VLOOKUP(Table_Query_from_Meridian_v32[[#This Row],[COUNTRY_CODE_OF_ORIGIN]],Sheet2!A:C,3,FALSE)</f>
        <v xml:space="preserve">Germany </v>
      </c>
    </row>
    <row r="2367" spans="1:8" x14ac:dyDescent="0.25">
      <c r="A2367" t="s">
        <v>6456</v>
      </c>
      <c r="B2367" t="s">
        <v>6457</v>
      </c>
      <c r="C2367" t="s">
        <v>5</v>
      </c>
      <c r="D2367">
        <v>0</v>
      </c>
      <c r="E2367" t="s">
        <v>21</v>
      </c>
      <c r="F2367" t="s">
        <v>6431</v>
      </c>
      <c r="G2367" t="s">
        <v>8478</v>
      </c>
      <c r="H2367" t="str">
        <f>VLOOKUP(Table_Query_from_Meridian_v32[[#This Row],[COUNTRY_CODE_OF_ORIGIN]],Sheet2!A:C,3,FALSE)</f>
        <v xml:space="preserve">Germany </v>
      </c>
    </row>
    <row r="2368" spans="1:8" x14ac:dyDescent="0.25">
      <c r="A2368" t="s">
        <v>6458</v>
      </c>
      <c r="B2368" t="s">
        <v>6459</v>
      </c>
      <c r="C2368" t="s">
        <v>5</v>
      </c>
      <c r="D2368">
        <v>0</v>
      </c>
      <c r="E2368" t="s">
        <v>21</v>
      </c>
      <c r="F2368" t="s">
        <v>6431</v>
      </c>
      <c r="G2368" t="s">
        <v>8478</v>
      </c>
      <c r="H2368" t="str">
        <f>VLOOKUP(Table_Query_from_Meridian_v32[[#This Row],[COUNTRY_CODE_OF_ORIGIN]],Sheet2!A:C,3,FALSE)</f>
        <v xml:space="preserve">Germany </v>
      </c>
    </row>
    <row r="2369" spans="1:8" x14ac:dyDescent="0.25">
      <c r="A2369" t="s">
        <v>6460</v>
      </c>
      <c r="B2369" t="s">
        <v>6461</v>
      </c>
      <c r="C2369" t="s">
        <v>5</v>
      </c>
      <c r="D2369">
        <v>0</v>
      </c>
      <c r="E2369" t="s">
        <v>21</v>
      </c>
      <c r="F2369" t="s">
        <v>6431</v>
      </c>
      <c r="G2369" t="s">
        <v>8478</v>
      </c>
      <c r="H2369" t="str">
        <f>VLOOKUP(Table_Query_from_Meridian_v32[[#This Row],[COUNTRY_CODE_OF_ORIGIN]],Sheet2!A:C,3,FALSE)</f>
        <v xml:space="preserve">Germany </v>
      </c>
    </row>
    <row r="2370" spans="1:8" x14ac:dyDescent="0.25">
      <c r="A2370" t="s">
        <v>6462</v>
      </c>
      <c r="B2370" t="s">
        <v>6463</v>
      </c>
      <c r="C2370" t="s">
        <v>5</v>
      </c>
      <c r="D2370">
        <v>0</v>
      </c>
      <c r="E2370" t="s">
        <v>21</v>
      </c>
      <c r="F2370" t="s">
        <v>6431</v>
      </c>
      <c r="G2370" t="s">
        <v>8478</v>
      </c>
      <c r="H2370" t="str">
        <f>VLOOKUP(Table_Query_from_Meridian_v32[[#This Row],[COUNTRY_CODE_OF_ORIGIN]],Sheet2!A:C,3,FALSE)</f>
        <v xml:space="preserve">Germany </v>
      </c>
    </row>
    <row r="2371" spans="1:8" x14ac:dyDescent="0.25">
      <c r="A2371" t="s">
        <v>6464</v>
      </c>
      <c r="B2371" t="s">
        <v>6465</v>
      </c>
      <c r="C2371" t="s">
        <v>5</v>
      </c>
      <c r="D2371">
        <v>0</v>
      </c>
      <c r="E2371" t="s">
        <v>21</v>
      </c>
      <c r="F2371" t="s">
        <v>6431</v>
      </c>
      <c r="G2371" t="s">
        <v>8478</v>
      </c>
      <c r="H2371" t="str">
        <f>VLOOKUP(Table_Query_from_Meridian_v32[[#This Row],[COUNTRY_CODE_OF_ORIGIN]],Sheet2!A:C,3,FALSE)</f>
        <v xml:space="preserve">Germany </v>
      </c>
    </row>
    <row r="2372" spans="1:8" x14ac:dyDescent="0.25">
      <c r="A2372" t="s">
        <v>6466</v>
      </c>
      <c r="B2372" t="s">
        <v>6467</v>
      </c>
      <c r="C2372" t="s">
        <v>5</v>
      </c>
      <c r="D2372">
        <v>0</v>
      </c>
      <c r="E2372" t="s">
        <v>21</v>
      </c>
      <c r="F2372" t="s">
        <v>6431</v>
      </c>
      <c r="G2372" t="s">
        <v>8478</v>
      </c>
      <c r="H2372" t="str">
        <f>VLOOKUP(Table_Query_from_Meridian_v32[[#This Row],[COUNTRY_CODE_OF_ORIGIN]],Sheet2!A:C,3,FALSE)</f>
        <v xml:space="preserve">Germany </v>
      </c>
    </row>
    <row r="2373" spans="1:8" x14ac:dyDescent="0.25">
      <c r="A2373" t="s">
        <v>6468</v>
      </c>
      <c r="B2373" t="s">
        <v>6469</v>
      </c>
      <c r="C2373" t="s">
        <v>5</v>
      </c>
      <c r="D2373">
        <v>0</v>
      </c>
      <c r="E2373" t="s">
        <v>21</v>
      </c>
      <c r="F2373" t="s">
        <v>6431</v>
      </c>
      <c r="G2373" t="s">
        <v>8478</v>
      </c>
      <c r="H2373" t="str">
        <f>VLOOKUP(Table_Query_from_Meridian_v32[[#This Row],[COUNTRY_CODE_OF_ORIGIN]],Sheet2!A:C,3,FALSE)</f>
        <v xml:space="preserve">Germany </v>
      </c>
    </row>
    <row r="2374" spans="1:8" x14ac:dyDescent="0.25">
      <c r="A2374" t="s">
        <v>6470</v>
      </c>
      <c r="B2374" t="s">
        <v>6471</v>
      </c>
      <c r="C2374" t="s">
        <v>5</v>
      </c>
      <c r="D2374">
        <v>0</v>
      </c>
      <c r="E2374" t="s">
        <v>21</v>
      </c>
      <c r="F2374" t="s">
        <v>6431</v>
      </c>
      <c r="G2374" t="s">
        <v>8478</v>
      </c>
      <c r="H2374" t="str">
        <f>VLOOKUP(Table_Query_from_Meridian_v32[[#This Row],[COUNTRY_CODE_OF_ORIGIN]],Sheet2!A:C,3,FALSE)</f>
        <v xml:space="preserve">Germany </v>
      </c>
    </row>
    <row r="2375" spans="1:8" x14ac:dyDescent="0.25">
      <c r="A2375" t="s">
        <v>6472</v>
      </c>
      <c r="B2375" t="s">
        <v>6473</v>
      </c>
      <c r="C2375" t="s">
        <v>5</v>
      </c>
      <c r="D2375">
        <v>0</v>
      </c>
      <c r="E2375" t="s">
        <v>21</v>
      </c>
      <c r="F2375" t="s">
        <v>6431</v>
      </c>
      <c r="G2375" t="s">
        <v>8478</v>
      </c>
      <c r="H2375" t="str">
        <f>VLOOKUP(Table_Query_from_Meridian_v32[[#This Row],[COUNTRY_CODE_OF_ORIGIN]],Sheet2!A:C,3,FALSE)</f>
        <v xml:space="preserve">Germany </v>
      </c>
    </row>
    <row r="2376" spans="1:8" x14ac:dyDescent="0.25">
      <c r="A2376" t="s">
        <v>6474</v>
      </c>
      <c r="B2376" t="s">
        <v>6475</v>
      </c>
      <c r="C2376" t="s">
        <v>5</v>
      </c>
      <c r="D2376">
        <v>0</v>
      </c>
      <c r="E2376" t="s">
        <v>21</v>
      </c>
      <c r="F2376" t="s">
        <v>6431</v>
      </c>
      <c r="G2376" t="s">
        <v>8478</v>
      </c>
      <c r="H2376" t="str">
        <f>VLOOKUP(Table_Query_from_Meridian_v32[[#This Row],[COUNTRY_CODE_OF_ORIGIN]],Sheet2!A:C,3,FALSE)</f>
        <v xml:space="preserve">Germany </v>
      </c>
    </row>
    <row r="2377" spans="1:8" x14ac:dyDescent="0.25">
      <c r="A2377" t="s">
        <v>6476</v>
      </c>
      <c r="B2377" t="s">
        <v>6477</v>
      </c>
      <c r="C2377" t="s">
        <v>29</v>
      </c>
      <c r="D2377">
        <v>0.05</v>
      </c>
      <c r="E2377" t="s">
        <v>21</v>
      </c>
      <c r="F2377" t="s">
        <v>8479</v>
      </c>
      <c r="G2377" t="s">
        <v>8340</v>
      </c>
      <c r="H2377" t="str">
        <f>VLOOKUP(Table_Query_from_Meridian_v32[[#This Row],[COUNTRY_CODE_OF_ORIGIN]],Sheet2!A:C,3,FALSE)</f>
        <v xml:space="preserve">Germany </v>
      </c>
    </row>
    <row r="2378" spans="1:8" x14ac:dyDescent="0.25">
      <c r="A2378" t="s">
        <v>6478</v>
      </c>
      <c r="B2378" t="s">
        <v>6479</v>
      </c>
      <c r="C2378" t="s">
        <v>29</v>
      </c>
      <c r="D2378">
        <v>0.05</v>
      </c>
      <c r="E2378" t="s">
        <v>21</v>
      </c>
      <c r="F2378" t="s">
        <v>8479</v>
      </c>
      <c r="G2378" t="s">
        <v>8340</v>
      </c>
      <c r="H2378" t="str">
        <f>VLOOKUP(Table_Query_from_Meridian_v32[[#This Row],[COUNTRY_CODE_OF_ORIGIN]],Sheet2!A:C,3,FALSE)</f>
        <v xml:space="preserve">Germany </v>
      </c>
    </row>
    <row r="2379" spans="1:8" x14ac:dyDescent="0.25">
      <c r="A2379" t="s">
        <v>6480</v>
      </c>
      <c r="B2379" t="s">
        <v>6481</v>
      </c>
      <c r="C2379" t="s">
        <v>29</v>
      </c>
      <c r="D2379">
        <v>0.05</v>
      </c>
      <c r="E2379" t="s">
        <v>21</v>
      </c>
      <c r="F2379" t="s">
        <v>8479</v>
      </c>
      <c r="G2379" t="s">
        <v>8340</v>
      </c>
      <c r="H2379" t="str">
        <f>VLOOKUP(Table_Query_from_Meridian_v32[[#This Row],[COUNTRY_CODE_OF_ORIGIN]],Sheet2!A:C,3,FALSE)</f>
        <v xml:space="preserve">Germany </v>
      </c>
    </row>
    <row r="2380" spans="1:8" x14ac:dyDescent="0.25">
      <c r="A2380" t="s">
        <v>6482</v>
      </c>
      <c r="B2380" t="s">
        <v>6483</v>
      </c>
      <c r="C2380" t="s">
        <v>5</v>
      </c>
      <c r="D2380">
        <v>0.01</v>
      </c>
      <c r="E2380" t="s">
        <v>21</v>
      </c>
      <c r="F2380" t="s">
        <v>8479</v>
      </c>
      <c r="G2380" t="s">
        <v>8340</v>
      </c>
      <c r="H2380" t="str">
        <f>VLOOKUP(Table_Query_from_Meridian_v32[[#This Row],[COUNTRY_CODE_OF_ORIGIN]],Sheet2!A:C,3,FALSE)</f>
        <v xml:space="preserve">Germany </v>
      </c>
    </row>
    <row r="2381" spans="1:8" x14ac:dyDescent="0.25">
      <c r="A2381" t="s">
        <v>6484</v>
      </c>
      <c r="B2381" t="s">
        <v>6485</v>
      </c>
      <c r="C2381" t="s">
        <v>29</v>
      </c>
      <c r="D2381">
        <v>0.08</v>
      </c>
      <c r="E2381" t="s">
        <v>21</v>
      </c>
      <c r="F2381" t="s">
        <v>8479</v>
      </c>
      <c r="G2381" t="s">
        <v>8340</v>
      </c>
      <c r="H2381" t="str">
        <f>VLOOKUP(Table_Query_from_Meridian_v32[[#This Row],[COUNTRY_CODE_OF_ORIGIN]],Sheet2!A:C,3,FALSE)</f>
        <v xml:space="preserve">Germany </v>
      </c>
    </row>
    <row r="2382" spans="1:8" x14ac:dyDescent="0.25">
      <c r="A2382" t="s">
        <v>6486</v>
      </c>
      <c r="B2382" t="s">
        <v>6487</v>
      </c>
      <c r="C2382" t="s">
        <v>6488</v>
      </c>
      <c r="D2382">
        <v>0.24</v>
      </c>
      <c r="E2382" t="s">
        <v>3656</v>
      </c>
      <c r="F2382" t="s">
        <v>8480</v>
      </c>
      <c r="G2382" t="s">
        <v>8365</v>
      </c>
      <c r="H2382" t="str">
        <f>VLOOKUP(Table_Query_from_Meridian_v32[[#This Row],[COUNTRY_CODE_OF_ORIGIN]],Sheet2!A:C,3,FALSE)</f>
        <v xml:space="preserve">Poland </v>
      </c>
    </row>
    <row r="2383" spans="1:8" x14ac:dyDescent="0.25">
      <c r="A2383" t="s">
        <v>6489</v>
      </c>
      <c r="B2383" t="s">
        <v>6490</v>
      </c>
      <c r="C2383" t="s">
        <v>6491</v>
      </c>
      <c r="D2383">
        <v>0.35</v>
      </c>
      <c r="E2383" t="s">
        <v>3656</v>
      </c>
      <c r="F2383" t="s">
        <v>8480</v>
      </c>
      <c r="G2383" t="s">
        <v>8365</v>
      </c>
      <c r="H2383" t="str">
        <f>VLOOKUP(Table_Query_from_Meridian_v32[[#This Row],[COUNTRY_CODE_OF_ORIGIN]],Sheet2!A:C,3,FALSE)</f>
        <v xml:space="preserve">Poland </v>
      </c>
    </row>
    <row r="2384" spans="1:8" x14ac:dyDescent="0.25">
      <c r="A2384" t="s">
        <v>6492</v>
      </c>
      <c r="B2384" t="s">
        <v>6493</v>
      </c>
      <c r="C2384" t="s">
        <v>6494</v>
      </c>
      <c r="D2384">
        <v>0.45</v>
      </c>
      <c r="E2384" t="s">
        <v>3656</v>
      </c>
      <c r="F2384" t="s">
        <v>8480</v>
      </c>
      <c r="G2384" t="s">
        <v>8365</v>
      </c>
      <c r="H2384" t="str">
        <f>VLOOKUP(Table_Query_from_Meridian_v32[[#This Row],[COUNTRY_CODE_OF_ORIGIN]],Sheet2!A:C,3,FALSE)</f>
        <v xml:space="preserve">Poland </v>
      </c>
    </row>
    <row r="2385" spans="1:8" x14ac:dyDescent="0.25">
      <c r="A2385" t="s">
        <v>6495</v>
      </c>
      <c r="B2385" t="s">
        <v>6496</v>
      </c>
      <c r="C2385" t="s">
        <v>6497</v>
      </c>
      <c r="D2385">
        <v>0.41</v>
      </c>
      <c r="E2385" t="s">
        <v>3656</v>
      </c>
      <c r="F2385" t="s">
        <v>8480</v>
      </c>
      <c r="G2385" t="s">
        <v>8365</v>
      </c>
      <c r="H2385" t="str">
        <f>VLOOKUP(Table_Query_from_Meridian_v32[[#This Row],[COUNTRY_CODE_OF_ORIGIN]],Sheet2!A:C,3,FALSE)</f>
        <v xml:space="preserve">Poland </v>
      </c>
    </row>
    <row r="2386" spans="1:8" x14ac:dyDescent="0.25">
      <c r="A2386" t="s">
        <v>6498</v>
      </c>
      <c r="B2386" t="s">
        <v>6499</v>
      </c>
      <c r="C2386" t="s">
        <v>6500</v>
      </c>
      <c r="D2386">
        <v>0.56000000000000005</v>
      </c>
      <c r="E2386" t="s">
        <v>3656</v>
      </c>
      <c r="F2386" t="s">
        <v>8480</v>
      </c>
      <c r="G2386" t="s">
        <v>8365</v>
      </c>
      <c r="H2386" t="str">
        <f>VLOOKUP(Table_Query_from_Meridian_v32[[#This Row],[COUNTRY_CODE_OF_ORIGIN]],Sheet2!A:C,3,FALSE)</f>
        <v xml:space="preserve">Poland </v>
      </c>
    </row>
    <row r="2387" spans="1:8" x14ac:dyDescent="0.25">
      <c r="A2387" t="s">
        <v>6501</v>
      </c>
      <c r="B2387" t="s">
        <v>6502</v>
      </c>
      <c r="C2387" t="s">
        <v>6503</v>
      </c>
      <c r="D2387">
        <v>0.75</v>
      </c>
      <c r="E2387" t="s">
        <v>3656</v>
      </c>
      <c r="F2387" t="s">
        <v>8480</v>
      </c>
      <c r="G2387" t="s">
        <v>8365</v>
      </c>
      <c r="H2387" t="str">
        <f>VLOOKUP(Table_Query_from_Meridian_v32[[#This Row],[COUNTRY_CODE_OF_ORIGIN]],Sheet2!A:C,3,FALSE)</f>
        <v xml:space="preserve">Poland </v>
      </c>
    </row>
    <row r="2388" spans="1:8" x14ac:dyDescent="0.25">
      <c r="A2388" t="s">
        <v>6504</v>
      </c>
      <c r="B2388" t="s">
        <v>6505</v>
      </c>
      <c r="C2388" t="s">
        <v>6506</v>
      </c>
      <c r="D2388">
        <v>0.51</v>
      </c>
      <c r="E2388" t="s">
        <v>3656</v>
      </c>
      <c r="F2388" t="s">
        <v>8480</v>
      </c>
      <c r="G2388" t="s">
        <v>8365</v>
      </c>
      <c r="H2388" t="str">
        <f>VLOOKUP(Table_Query_from_Meridian_v32[[#This Row],[COUNTRY_CODE_OF_ORIGIN]],Sheet2!A:C,3,FALSE)</f>
        <v xml:space="preserve">Poland </v>
      </c>
    </row>
    <row r="2389" spans="1:8" x14ac:dyDescent="0.25">
      <c r="A2389" t="s">
        <v>6507</v>
      </c>
      <c r="B2389" t="s">
        <v>6508</v>
      </c>
      <c r="C2389" t="s">
        <v>6509</v>
      </c>
      <c r="D2389">
        <v>0.73</v>
      </c>
      <c r="E2389" t="s">
        <v>3656</v>
      </c>
      <c r="F2389" t="s">
        <v>8480</v>
      </c>
      <c r="G2389" t="s">
        <v>8365</v>
      </c>
      <c r="H2389" t="str">
        <f>VLOOKUP(Table_Query_from_Meridian_v32[[#This Row],[COUNTRY_CODE_OF_ORIGIN]],Sheet2!A:C,3,FALSE)</f>
        <v xml:space="preserve">Poland </v>
      </c>
    </row>
    <row r="2390" spans="1:8" x14ac:dyDescent="0.25">
      <c r="A2390" t="s">
        <v>6510</v>
      </c>
      <c r="B2390" t="s">
        <v>6511</v>
      </c>
      <c r="C2390" t="s">
        <v>6512</v>
      </c>
      <c r="D2390">
        <v>0</v>
      </c>
      <c r="E2390" t="s">
        <v>3656</v>
      </c>
      <c r="F2390" t="s">
        <v>8480</v>
      </c>
      <c r="G2390" t="s">
        <v>8365</v>
      </c>
      <c r="H2390" t="str">
        <f>VLOOKUP(Table_Query_from_Meridian_v32[[#This Row],[COUNTRY_CODE_OF_ORIGIN]],Sheet2!A:C,3,FALSE)</f>
        <v xml:space="preserve">Poland </v>
      </c>
    </row>
    <row r="2391" spans="1:8" x14ac:dyDescent="0.25">
      <c r="A2391" t="s">
        <v>6513</v>
      </c>
      <c r="B2391" t="s">
        <v>6514</v>
      </c>
      <c r="C2391" t="s">
        <v>6515</v>
      </c>
      <c r="D2391">
        <v>0.27</v>
      </c>
      <c r="E2391" t="s">
        <v>3656</v>
      </c>
      <c r="F2391" t="s">
        <v>8480</v>
      </c>
      <c r="G2391" t="s">
        <v>8365</v>
      </c>
      <c r="H2391" t="str">
        <f>VLOOKUP(Table_Query_from_Meridian_v32[[#This Row],[COUNTRY_CODE_OF_ORIGIN]],Sheet2!A:C,3,FALSE)</f>
        <v xml:space="preserve">Poland </v>
      </c>
    </row>
    <row r="2392" spans="1:8" x14ac:dyDescent="0.25">
      <c r="A2392" t="s">
        <v>6516</v>
      </c>
      <c r="B2392" t="s">
        <v>6517</v>
      </c>
      <c r="C2392" t="s">
        <v>6518</v>
      </c>
      <c r="D2392">
        <v>0.42</v>
      </c>
      <c r="E2392" t="s">
        <v>3656</v>
      </c>
      <c r="F2392" t="s">
        <v>8480</v>
      </c>
      <c r="G2392" t="s">
        <v>8365</v>
      </c>
      <c r="H2392" t="str">
        <f>VLOOKUP(Table_Query_from_Meridian_v32[[#This Row],[COUNTRY_CODE_OF_ORIGIN]],Sheet2!A:C,3,FALSE)</f>
        <v xml:space="preserve">Poland </v>
      </c>
    </row>
    <row r="2393" spans="1:8" x14ac:dyDescent="0.25">
      <c r="A2393" t="s">
        <v>6519</v>
      </c>
      <c r="B2393" t="s">
        <v>6520</v>
      </c>
      <c r="C2393" t="s">
        <v>6521</v>
      </c>
      <c r="D2393">
        <v>0.52</v>
      </c>
      <c r="E2393" t="s">
        <v>3656</v>
      </c>
      <c r="F2393" t="s">
        <v>8480</v>
      </c>
      <c r="G2393" t="s">
        <v>8365</v>
      </c>
      <c r="H2393" t="str">
        <f>VLOOKUP(Table_Query_from_Meridian_v32[[#This Row],[COUNTRY_CODE_OF_ORIGIN]],Sheet2!A:C,3,FALSE)</f>
        <v xml:space="preserve">Poland </v>
      </c>
    </row>
    <row r="2394" spans="1:8" x14ac:dyDescent="0.25">
      <c r="A2394" t="s">
        <v>6522</v>
      </c>
      <c r="B2394" t="s">
        <v>6523</v>
      </c>
      <c r="C2394" t="s">
        <v>6524</v>
      </c>
      <c r="D2394">
        <v>0.43</v>
      </c>
      <c r="E2394" t="s">
        <v>3656</v>
      </c>
      <c r="F2394" t="s">
        <v>8480</v>
      </c>
      <c r="G2394" t="s">
        <v>8365</v>
      </c>
      <c r="H2394" t="str">
        <f>VLOOKUP(Table_Query_from_Meridian_v32[[#This Row],[COUNTRY_CODE_OF_ORIGIN]],Sheet2!A:C,3,FALSE)</f>
        <v xml:space="preserve">Poland </v>
      </c>
    </row>
    <row r="2395" spans="1:8" x14ac:dyDescent="0.25">
      <c r="A2395" t="s">
        <v>6525</v>
      </c>
      <c r="B2395" t="s">
        <v>6526</v>
      </c>
      <c r="C2395" t="s">
        <v>6527</v>
      </c>
      <c r="D2395">
        <v>0.62</v>
      </c>
      <c r="E2395" t="s">
        <v>3656</v>
      </c>
      <c r="F2395" t="s">
        <v>8480</v>
      </c>
      <c r="G2395" t="s">
        <v>8365</v>
      </c>
      <c r="H2395" t="str">
        <f>VLOOKUP(Table_Query_from_Meridian_v32[[#This Row],[COUNTRY_CODE_OF_ORIGIN]],Sheet2!A:C,3,FALSE)</f>
        <v xml:space="preserve">Poland </v>
      </c>
    </row>
    <row r="2396" spans="1:8" x14ac:dyDescent="0.25">
      <c r="A2396" t="s">
        <v>6528</v>
      </c>
      <c r="B2396" t="s">
        <v>6529</v>
      </c>
      <c r="C2396" t="s">
        <v>6530</v>
      </c>
      <c r="D2396">
        <v>0.8</v>
      </c>
      <c r="E2396" t="s">
        <v>3656</v>
      </c>
      <c r="F2396" t="s">
        <v>8480</v>
      </c>
      <c r="G2396" t="s">
        <v>8365</v>
      </c>
      <c r="H2396" t="str">
        <f>VLOOKUP(Table_Query_from_Meridian_v32[[#This Row],[COUNTRY_CODE_OF_ORIGIN]],Sheet2!A:C,3,FALSE)</f>
        <v xml:space="preserve">Poland </v>
      </c>
    </row>
    <row r="2397" spans="1:8" x14ac:dyDescent="0.25">
      <c r="A2397" t="s">
        <v>6531</v>
      </c>
      <c r="B2397" t="s">
        <v>6532</v>
      </c>
      <c r="C2397" t="s">
        <v>6533</v>
      </c>
      <c r="D2397">
        <v>0.53</v>
      </c>
      <c r="E2397" t="s">
        <v>3656</v>
      </c>
      <c r="F2397" t="s">
        <v>8480</v>
      </c>
      <c r="G2397" t="s">
        <v>8365</v>
      </c>
      <c r="H2397" t="str">
        <f>VLOOKUP(Table_Query_from_Meridian_v32[[#This Row],[COUNTRY_CODE_OF_ORIGIN]],Sheet2!A:C,3,FALSE)</f>
        <v xml:space="preserve">Poland </v>
      </c>
    </row>
    <row r="2398" spans="1:8" x14ac:dyDescent="0.25">
      <c r="A2398" t="s">
        <v>6534</v>
      </c>
      <c r="B2398" t="s">
        <v>6535</v>
      </c>
      <c r="C2398" t="s">
        <v>6536</v>
      </c>
      <c r="D2398">
        <v>0.78</v>
      </c>
      <c r="E2398" t="s">
        <v>3656</v>
      </c>
      <c r="F2398" t="s">
        <v>8480</v>
      </c>
      <c r="G2398" t="s">
        <v>8365</v>
      </c>
      <c r="H2398" t="str">
        <f>VLOOKUP(Table_Query_from_Meridian_v32[[#This Row],[COUNTRY_CODE_OF_ORIGIN]],Sheet2!A:C,3,FALSE)</f>
        <v xml:space="preserve">Poland </v>
      </c>
    </row>
    <row r="2399" spans="1:8" x14ac:dyDescent="0.25">
      <c r="A2399" t="s">
        <v>6537</v>
      </c>
      <c r="B2399" t="s">
        <v>6538</v>
      </c>
      <c r="C2399" t="s">
        <v>6539</v>
      </c>
      <c r="D2399">
        <v>0.99</v>
      </c>
      <c r="E2399" t="s">
        <v>3656</v>
      </c>
      <c r="F2399" t="s">
        <v>8480</v>
      </c>
      <c r="G2399" t="s">
        <v>8365</v>
      </c>
      <c r="H2399" t="str">
        <f>VLOOKUP(Table_Query_from_Meridian_v32[[#This Row],[COUNTRY_CODE_OF_ORIGIN]],Sheet2!A:C,3,FALSE)</f>
        <v xml:space="preserve">Poland </v>
      </c>
    </row>
    <row r="2400" spans="1:8" x14ac:dyDescent="0.25">
      <c r="A2400" t="s">
        <v>6540</v>
      </c>
      <c r="B2400" t="s">
        <v>6541</v>
      </c>
      <c r="C2400" t="s">
        <v>6542</v>
      </c>
      <c r="D2400">
        <v>0.26</v>
      </c>
      <c r="E2400" t="s">
        <v>3656</v>
      </c>
      <c r="F2400" t="s">
        <v>8480</v>
      </c>
      <c r="G2400" t="s">
        <v>8365</v>
      </c>
      <c r="H2400" t="str">
        <f>VLOOKUP(Table_Query_from_Meridian_v32[[#This Row],[COUNTRY_CODE_OF_ORIGIN]],Sheet2!A:C,3,FALSE)</f>
        <v xml:space="preserve">Poland </v>
      </c>
    </row>
    <row r="2401" spans="1:8" x14ac:dyDescent="0.25">
      <c r="A2401" t="s">
        <v>6543</v>
      </c>
      <c r="B2401" t="s">
        <v>6544</v>
      </c>
      <c r="C2401" t="s">
        <v>6545</v>
      </c>
      <c r="D2401">
        <v>0.35</v>
      </c>
      <c r="E2401" t="s">
        <v>3656</v>
      </c>
      <c r="F2401" t="s">
        <v>8480</v>
      </c>
      <c r="G2401" t="s">
        <v>8365</v>
      </c>
      <c r="H2401" t="str">
        <f>VLOOKUP(Table_Query_from_Meridian_v32[[#This Row],[COUNTRY_CODE_OF_ORIGIN]],Sheet2!A:C,3,FALSE)</f>
        <v xml:space="preserve">Poland </v>
      </c>
    </row>
    <row r="2402" spans="1:8" x14ac:dyDescent="0.25">
      <c r="A2402" t="s">
        <v>6546</v>
      </c>
      <c r="B2402" t="s">
        <v>6547</v>
      </c>
      <c r="C2402" t="s">
        <v>6548</v>
      </c>
      <c r="D2402">
        <v>0.49</v>
      </c>
      <c r="E2402" t="s">
        <v>3656</v>
      </c>
      <c r="F2402" t="s">
        <v>8480</v>
      </c>
      <c r="G2402" t="s">
        <v>8365</v>
      </c>
      <c r="H2402" t="str">
        <f>VLOOKUP(Table_Query_from_Meridian_v32[[#This Row],[COUNTRY_CODE_OF_ORIGIN]],Sheet2!A:C,3,FALSE)</f>
        <v xml:space="preserve">Poland </v>
      </c>
    </row>
    <row r="2403" spans="1:8" x14ac:dyDescent="0.25">
      <c r="A2403" t="s">
        <v>6549</v>
      </c>
      <c r="B2403" t="s">
        <v>6550</v>
      </c>
      <c r="C2403" t="s">
        <v>6551</v>
      </c>
      <c r="D2403">
        <v>0.45</v>
      </c>
      <c r="E2403" t="s">
        <v>3656</v>
      </c>
      <c r="F2403" t="s">
        <v>8480</v>
      </c>
      <c r="G2403" t="s">
        <v>8365</v>
      </c>
      <c r="H2403" t="str">
        <f>VLOOKUP(Table_Query_from_Meridian_v32[[#This Row],[COUNTRY_CODE_OF_ORIGIN]],Sheet2!A:C,3,FALSE)</f>
        <v xml:space="preserve">Poland </v>
      </c>
    </row>
    <row r="2404" spans="1:8" x14ac:dyDescent="0.25">
      <c r="A2404" t="s">
        <v>6552</v>
      </c>
      <c r="B2404" t="s">
        <v>6553</v>
      </c>
      <c r="C2404" t="s">
        <v>6554</v>
      </c>
      <c r="D2404">
        <v>0.6</v>
      </c>
      <c r="E2404" t="s">
        <v>3656</v>
      </c>
      <c r="F2404" t="s">
        <v>8480</v>
      </c>
      <c r="G2404" t="s">
        <v>8365</v>
      </c>
      <c r="H2404" t="str">
        <f>VLOOKUP(Table_Query_from_Meridian_v32[[#This Row],[COUNTRY_CODE_OF_ORIGIN]],Sheet2!A:C,3,FALSE)</f>
        <v xml:space="preserve">Poland </v>
      </c>
    </row>
    <row r="2405" spans="1:8" x14ac:dyDescent="0.25">
      <c r="A2405" t="s">
        <v>6555</v>
      </c>
      <c r="B2405" t="s">
        <v>6556</v>
      </c>
      <c r="C2405" t="s">
        <v>6557</v>
      </c>
      <c r="D2405">
        <v>0.8</v>
      </c>
      <c r="E2405" t="s">
        <v>3656</v>
      </c>
      <c r="F2405" t="s">
        <v>8480</v>
      </c>
      <c r="G2405" t="s">
        <v>8365</v>
      </c>
      <c r="H2405" t="str">
        <f>VLOOKUP(Table_Query_from_Meridian_v32[[#This Row],[COUNTRY_CODE_OF_ORIGIN]],Sheet2!A:C,3,FALSE)</f>
        <v xml:space="preserve">Poland </v>
      </c>
    </row>
    <row r="2406" spans="1:8" x14ac:dyDescent="0.25">
      <c r="A2406" t="s">
        <v>6558</v>
      </c>
      <c r="B2406" t="s">
        <v>6559</v>
      </c>
      <c r="C2406" t="s">
        <v>6560</v>
      </c>
      <c r="D2406">
        <v>0.6</v>
      </c>
      <c r="E2406" t="s">
        <v>3656</v>
      </c>
      <c r="F2406" t="s">
        <v>8480</v>
      </c>
      <c r="G2406" t="s">
        <v>8365</v>
      </c>
      <c r="H2406" t="str">
        <f>VLOOKUP(Table_Query_from_Meridian_v32[[#This Row],[COUNTRY_CODE_OF_ORIGIN]],Sheet2!A:C,3,FALSE)</f>
        <v xml:space="preserve">Poland </v>
      </c>
    </row>
    <row r="2407" spans="1:8" x14ac:dyDescent="0.25">
      <c r="A2407" t="s">
        <v>6561</v>
      </c>
      <c r="B2407" t="s">
        <v>6562</v>
      </c>
      <c r="C2407" t="s">
        <v>6563</v>
      </c>
      <c r="D2407">
        <v>0.78</v>
      </c>
      <c r="E2407" t="s">
        <v>3656</v>
      </c>
      <c r="F2407" t="s">
        <v>8480</v>
      </c>
      <c r="G2407" t="s">
        <v>8365</v>
      </c>
      <c r="H2407" t="str">
        <f>VLOOKUP(Table_Query_from_Meridian_v32[[#This Row],[COUNTRY_CODE_OF_ORIGIN]],Sheet2!A:C,3,FALSE)</f>
        <v xml:space="preserve">Poland </v>
      </c>
    </row>
    <row r="2408" spans="1:8" x14ac:dyDescent="0.25">
      <c r="A2408" t="s">
        <v>6564</v>
      </c>
      <c r="B2408" t="s">
        <v>6565</v>
      </c>
      <c r="C2408" t="s">
        <v>6566</v>
      </c>
      <c r="D2408">
        <v>0</v>
      </c>
      <c r="E2408" t="s">
        <v>3656</v>
      </c>
      <c r="F2408" t="s">
        <v>8480</v>
      </c>
      <c r="G2408" t="s">
        <v>8365</v>
      </c>
      <c r="H2408" t="str">
        <f>VLOOKUP(Table_Query_from_Meridian_v32[[#This Row],[COUNTRY_CODE_OF_ORIGIN]],Sheet2!A:C,3,FALSE)</f>
        <v xml:space="preserve">Poland </v>
      </c>
    </row>
    <row r="2409" spans="1:8" x14ac:dyDescent="0.25">
      <c r="A2409" t="s">
        <v>6567</v>
      </c>
      <c r="B2409" t="s">
        <v>6568</v>
      </c>
      <c r="C2409" t="s">
        <v>6569</v>
      </c>
      <c r="D2409">
        <v>0.28999999999999998</v>
      </c>
      <c r="E2409" t="s">
        <v>3656</v>
      </c>
      <c r="F2409" t="s">
        <v>8480</v>
      </c>
      <c r="G2409" t="s">
        <v>8365</v>
      </c>
      <c r="H2409" t="str">
        <f>VLOOKUP(Table_Query_from_Meridian_v32[[#This Row],[COUNTRY_CODE_OF_ORIGIN]],Sheet2!A:C,3,FALSE)</f>
        <v xml:space="preserve">Poland </v>
      </c>
    </row>
    <row r="2410" spans="1:8" x14ac:dyDescent="0.25">
      <c r="A2410" t="s">
        <v>6570</v>
      </c>
      <c r="B2410" t="s">
        <v>6571</v>
      </c>
      <c r="C2410" t="s">
        <v>6572</v>
      </c>
      <c r="D2410">
        <v>0.43</v>
      </c>
      <c r="E2410" t="s">
        <v>3656</v>
      </c>
      <c r="F2410" t="s">
        <v>8480</v>
      </c>
      <c r="G2410" t="s">
        <v>8365</v>
      </c>
      <c r="H2410" t="str">
        <f>VLOOKUP(Table_Query_from_Meridian_v32[[#This Row],[COUNTRY_CODE_OF_ORIGIN]],Sheet2!A:C,3,FALSE)</f>
        <v xml:space="preserve">Poland </v>
      </c>
    </row>
    <row r="2411" spans="1:8" x14ac:dyDescent="0.25">
      <c r="A2411" t="s">
        <v>6573</v>
      </c>
      <c r="B2411" t="s">
        <v>6574</v>
      </c>
      <c r="C2411" t="s">
        <v>6575</v>
      </c>
      <c r="D2411">
        <v>0.53</v>
      </c>
      <c r="E2411" t="s">
        <v>3656</v>
      </c>
      <c r="F2411" t="s">
        <v>8480</v>
      </c>
      <c r="G2411" t="s">
        <v>8365</v>
      </c>
      <c r="H2411" t="str">
        <f>VLOOKUP(Table_Query_from_Meridian_v32[[#This Row],[COUNTRY_CODE_OF_ORIGIN]],Sheet2!A:C,3,FALSE)</f>
        <v xml:space="preserve">Poland </v>
      </c>
    </row>
    <row r="2412" spans="1:8" x14ac:dyDescent="0.25">
      <c r="A2412" t="s">
        <v>6576</v>
      </c>
      <c r="B2412" t="s">
        <v>6577</v>
      </c>
      <c r="C2412" t="s">
        <v>6578</v>
      </c>
      <c r="D2412">
        <v>0.5</v>
      </c>
      <c r="E2412" t="s">
        <v>3656</v>
      </c>
      <c r="F2412" t="s">
        <v>8480</v>
      </c>
      <c r="G2412" t="s">
        <v>8365</v>
      </c>
      <c r="H2412" t="str">
        <f>VLOOKUP(Table_Query_from_Meridian_v32[[#This Row],[COUNTRY_CODE_OF_ORIGIN]],Sheet2!A:C,3,FALSE)</f>
        <v xml:space="preserve">Poland </v>
      </c>
    </row>
    <row r="2413" spans="1:8" x14ac:dyDescent="0.25">
      <c r="A2413" t="s">
        <v>6579</v>
      </c>
      <c r="B2413" t="s">
        <v>6580</v>
      </c>
      <c r="C2413" t="s">
        <v>6581</v>
      </c>
      <c r="D2413">
        <v>0.85</v>
      </c>
      <c r="E2413" t="s">
        <v>3656</v>
      </c>
      <c r="F2413" t="s">
        <v>8480</v>
      </c>
      <c r="G2413" t="s">
        <v>8365</v>
      </c>
      <c r="H2413" t="str">
        <f>VLOOKUP(Table_Query_from_Meridian_v32[[#This Row],[COUNTRY_CODE_OF_ORIGIN]],Sheet2!A:C,3,FALSE)</f>
        <v xml:space="preserve">Poland </v>
      </c>
    </row>
    <row r="2414" spans="1:8" x14ac:dyDescent="0.25">
      <c r="A2414" t="s">
        <v>6582</v>
      </c>
      <c r="B2414" t="s">
        <v>6583</v>
      </c>
      <c r="C2414" t="s">
        <v>6584</v>
      </c>
      <c r="D2414">
        <v>0</v>
      </c>
      <c r="E2414" t="s">
        <v>3656</v>
      </c>
      <c r="F2414" t="s">
        <v>8480</v>
      </c>
      <c r="G2414" t="s">
        <v>8365</v>
      </c>
      <c r="H2414" t="str">
        <f>VLOOKUP(Table_Query_from_Meridian_v32[[#This Row],[COUNTRY_CODE_OF_ORIGIN]],Sheet2!A:C,3,FALSE)</f>
        <v xml:space="preserve">Poland </v>
      </c>
    </row>
    <row r="2415" spans="1:8" x14ac:dyDescent="0.25">
      <c r="A2415" t="s">
        <v>6585</v>
      </c>
      <c r="B2415" t="s">
        <v>6586</v>
      </c>
      <c r="C2415" t="s">
        <v>6587</v>
      </c>
      <c r="D2415">
        <v>0</v>
      </c>
      <c r="E2415" t="s">
        <v>3656</v>
      </c>
      <c r="F2415" t="s">
        <v>8480</v>
      </c>
      <c r="G2415" t="s">
        <v>8365</v>
      </c>
      <c r="H2415" t="str">
        <f>VLOOKUP(Table_Query_from_Meridian_v32[[#This Row],[COUNTRY_CODE_OF_ORIGIN]],Sheet2!A:C,3,FALSE)</f>
        <v xml:space="preserve">Poland </v>
      </c>
    </row>
    <row r="2416" spans="1:8" x14ac:dyDescent="0.25">
      <c r="A2416" t="s">
        <v>6588</v>
      </c>
      <c r="B2416" t="s">
        <v>6589</v>
      </c>
      <c r="C2416" t="s">
        <v>6590</v>
      </c>
      <c r="D2416">
        <v>0</v>
      </c>
      <c r="E2416" t="s">
        <v>3656</v>
      </c>
      <c r="F2416" t="s">
        <v>8480</v>
      </c>
      <c r="G2416" t="s">
        <v>8365</v>
      </c>
      <c r="H2416" t="str">
        <f>VLOOKUP(Table_Query_from_Meridian_v32[[#This Row],[COUNTRY_CODE_OF_ORIGIN]],Sheet2!A:C,3,FALSE)</f>
        <v xml:space="preserve">Poland </v>
      </c>
    </row>
    <row r="2417" spans="1:8" x14ac:dyDescent="0.25">
      <c r="A2417" t="s">
        <v>6591</v>
      </c>
      <c r="B2417" t="s">
        <v>6592</v>
      </c>
      <c r="C2417" t="s">
        <v>6593</v>
      </c>
      <c r="D2417">
        <v>0</v>
      </c>
      <c r="E2417" t="s">
        <v>3656</v>
      </c>
      <c r="F2417" t="s">
        <v>8480</v>
      </c>
      <c r="G2417" t="s">
        <v>8365</v>
      </c>
      <c r="H2417" t="str">
        <f>VLOOKUP(Table_Query_from_Meridian_v32[[#This Row],[COUNTRY_CODE_OF_ORIGIN]],Sheet2!A:C,3,FALSE)</f>
        <v xml:space="preserve">Poland </v>
      </c>
    </row>
    <row r="2418" spans="1:8" x14ac:dyDescent="0.25">
      <c r="A2418" t="s">
        <v>6594</v>
      </c>
      <c r="B2418" t="s">
        <v>6595</v>
      </c>
      <c r="C2418" t="s">
        <v>6596</v>
      </c>
      <c r="D2418">
        <v>0.67</v>
      </c>
      <c r="E2418" t="s">
        <v>3656</v>
      </c>
      <c r="F2418" t="s">
        <v>8480</v>
      </c>
      <c r="G2418" t="s">
        <v>8365</v>
      </c>
      <c r="H2418" t="str">
        <f>VLOOKUP(Table_Query_from_Meridian_v32[[#This Row],[COUNTRY_CODE_OF_ORIGIN]],Sheet2!A:C,3,FALSE)</f>
        <v xml:space="preserve">Poland </v>
      </c>
    </row>
    <row r="2419" spans="1:8" x14ac:dyDescent="0.25">
      <c r="A2419" t="s">
        <v>6597</v>
      </c>
      <c r="B2419" t="s">
        <v>6598</v>
      </c>
      <c r="C2419" t="s">
        <v>6599</v>
      </c>
      <c r="D2419">
        <v>0.84</v>
      </c>
      <c r="E2419" t="s">
        <v>3656</v>
      </c>
      <c r="F2419" t="s">
        <v>8480</v>
      </c>
      <c r="G2419" t="s">
        <v>8365</v>
      </c>
      <c r="H2419" t="str">
        <f>VLOOKUP(Table_Query_from_Meridian_v32[[#This Row],[COUNTRY_CODE_OF_ORIGIN]],Sheet2!A:C,3,FALSE)</f>
        <v xml:space="preserve">Poland </v>
      </c>
    </row>
    <row r="2420" spans="1:8" x14ac:dyDescent="0.25">
      <c r="A2420" t="s">
        <v>6600</v>
      </c>
      <c r="B2420" t="s">
        <v>6601</v>
      </c>
      <c r="C2420" t="s">
        <v>6602</v>
      </c>
      <c r="D2420">
        <v>0.72</v>
      </c>
      <c r="E2420" t="s">
        <v>3656</v>
      </c>
      <c r="F2420" t="s">
        <v>8480</v>
      </c>
      <c r="G2420" t="s">
        <v>8365</v>
      </c>
      <c r="H2420" t="str">
        <f>VLOOKUP(Table_Query_from_Meridian_v32[[#This Row],[COUNTRY_CODE_OF_ORIGIN]],Sheet2!A:C,3,FALSE)</f>
        <v xml:space="preserve">Poland </v>
      </c>
    </row>
    <row r="2421" spans="1:8" x14ac:dyDescent="0.25">
      <c r="A2421" t="s">
        <v>6603</v>
      </c>
      <c r="B2421" t="s">
        <v>6604</v>
      </c>
      <c r="C2421" t="s">
        <v>6605</v>
      </c>
      <c r="D2421">
        <v>0.87</v>
      </c>
      <c r="E2421" t="s">
        <v>3656</v>
      </c>
      <c r="F2421" t="s">
        <v>8480</v>
      </c>
      <c r="G2421" t="s">
        <v>8365</v>
      </c>
      <c r="H2421" t="str">
        <f>VLOOKUP(Table_Query_from_Meridian_v32[[#This Row],[COUNTRY_CODE_OF_ORIGIN]],Sheet2!A:C,3,FALSE)</f>
        <v xml:space="preserve">Poland </v>
      </c>
    </row>
    <row r="2422" spans="1:8" x14ac:dyDescent="0.25">
      <c r="A2422" t="s">
        <v>6606</v>
      </c>
      <c r="B2422" t="s">
        <v>6607</v>
      </c>
      <c r="C2422" t="s">
        <v>6608</v>
      </c>
      <c r="D2422">
        <v>0</v>
      </c>
      <c r="E2422" t="s">
        <v>3656</v>
      </c>
      <c r="F2422" t="s">
        <v>8480</v>
      </c>
      <c r="G2422" t="s">
        <v>8365</v>
      </c>
      <c r="H2422" t="str">
        <f>VLOOKUP(Table_Query_from_Meridian_v32[[#This Row],[COUNTRY_CODE_OF_ORIGIN]],Sheet2!A:C,3,FALSE)</f>
        <v xml:space="preserve">Poland </v>
      </c>
    </row>
    <row r="2423" spans="1:8" x14ac:dyDescent="0.25">
      <c r="A2423" t="s">
        <v>6609</v>
      </c>
      <c r="B2423" t="s">
        <v>6610</v>
      </c>
      <c r="C2423" t="s">
        <v>6611</v>
      </c>
      <c r="D2423">
        <v>0</v>
      </c>
      <c r="E2423" t="s">
        <v>3656</v>
      </c>
      <c r="F2423" t="s">
        <v>8480</v>
      </c>
      <c r="G2423" t="s">
        <v>8365</v>
      </c>
      <c r="H2423" t="str">
        <f>VLOOKUP(Table_Query_from_Meridian_v32[[#This Row],[COUNTRY_CODE_OF_ORIGIN]],Sheet2!A:C,3,FALSE)</f>
        <v xml:space="preserve">Poland </v>
      </c>
    </row>
    <row r="2424" spans="1:8" x14ac:dyDescent="0.25">
      <c r="A2424" t="s">
        <v>6612</v>
      </c>
      <c r="B2424" t="s">
        <v>6613</v>
      </c>
      <c r="C2424" t="s">
        <v>6614</v>
      </c>
      <c r="D2424">
        <v>0</v>
      </c>
      <c r="E2424" t="s">
        <v>3656</v>
      </c>
      <c r="F2424" t="s">
        <v>8480</v>
      </c>
      <c r="G2424" t="s">
        <v>8365</v>
      </c>
      <c r="H2424" t="str">
        <f>VLOOKUP(Table_Query_from_Meridian_v32[[#This Row],[COUNTRY_CODE_OF_ORIGIN]],Sheet2!A:C,3,FALSE)</f>
        <v xml:space="preserve">Poland </v>
      </c>
    </row>
    <row r="2425" spans="1:8" x14ac:dyDescent="0.25">
      <c r="A2425" t="s">
        <v>6615</v>
      </c>
      <c r="B2425" t="s">
        <v>6616</v>
      </c>
      <c r="C2425" t="s">
        <v>6617</v>
      </c>
      <c r="D2425">
        <v>0</v>
      </c>
      <c r="E2425" t="s">
        <v>3656</v>
      </c>
      <c r="F2425" t="s">
        <v>8480</v>
      </c>
      <c r="G2425" t="s">
        <v>8365</v>
      </c>
      <c r="H2425" t="str">
        <f>VLOOKUP(Table_Query_from_Meridian_v32[[#This Row],[COUNTRY_CODE_OF_ORIGIN]],Sheet2!A:C,3,FALSE)</f>
        <v xml:space="preserve">Poland </v>
      </c>
    </row>
    <row r="2426" spans="1:8" x14ac:dyDescent="0.25">
      <c r="A2426" t="s">
        <v>6618</v>
      </c>
      <c r="B2426" t="s">
        <v>6619</v>
      </c>
      <c r="C2426" t="s">
        <v>6620</v>
      </c>
      <c r="D2426">
        <v>0</v>
      </c>
      <c r="E2426" t="s">
        <v>3656</v>
      </c>
      <c r="F2426" t="s">
        <v>8480</v>
      </c>
      <c r="G2426" t="s">
        <v>8365</v>
      </c>
      <c r="H2426" t="str">
        <f>VLOOKUP(Table_Query_from_Meridian_v32[[#This Row],[COUNTRY_CODE_OF_ORIGIN]],Sheet2!A:C,3,FALSE)</f>
        <v xml:space="preserve">Poland </v>
      </c>
    </row>
    <row r="2427" spans="1:8" x14ac:dyDescent="0.25">
      <c r="A2427" t="s">
        <v>6621</v>
      </c>
      <c r="B2427" t="s">
        <v>6622</v>
      </c>
      <c r="C2427" t="s">
        <v>6623</v>
      </c>
      <c r="D2427">
        <v>0</v>
      </c>
      <c r="E2427" t="s">
        <v>3656</v>
      </c>
      <c r="F2427" t="s">
        <v>8480</v>
      </c>
      <c r="G2427" t="s">
        <v>8365</v>
      </c>
      <c r="H2427" t="str">
        <f>VLOOKUP(Table_Query_from_Meridian_v32[[#This Row],[COUNTRY_CODE_OF_ORIGIN]],Sheet2!A:C,3,FALSE)</f>
        <v xml:space="preserve">Poland </v>
      </c>
    </row>
    <row r="2428" spans="1:8" x14ac:dyDescent="0.25">
      <c r="A2428" t="s">
        <v>6624</v>
      </c>
      <c r="B2428" t="s">
        <v>6625</v>
      </c>
      <c r="C2428" t="s">
        <v>6626</v>
      </c>
      <c r="D2428">
        <v>0</v>
      </c>
      <c r="E2428" t="s">
        <v>3656</v>
      </c>
      <c r="F2428" t="s">
        <v>8480</v>
      </c>
      <c r="G2428" t="s">
        <v>8365</v>
      </c>
      <c r="H2428" t="str">
        <f>VLOOKUP(Table_Query_from_Meridian_v32[[#This Row],[COUNTRY_CODE_OF_ORIGIN]],Sheet2!A:C,3,FALSE)</f>
        <v xml:space="preserve">Poland </v>
      </c>
    </row>
    <row r="2429" spans="1:8" x14ac:dyDescent="0.25">
      <c r="A2429" t="s">
        <v>6627</v>
      </c>
      <c r="B2429" t="s">
        <v>6628</v>
      </c>
      <c r="C2429" t="s">
        <v>6629</v>
      </c>
      <c r="D2429">
        <v>0</v>
      </c>
      <c r="E2429" t="s">
        <v>3656</v>
      </c>
      <c r="F2429" t="s">
        <v>8480</v>
      </c>
      <c r="G2429" t="s">
        <v>8365</v>
      </c>
      <c r="H2429" t="str">
        <f>VLOOKUP(Table_Query_from_Meridian_v32[[#This Row],[COUNTRY_CODE_OF_ORIGIN]],Sheet2!A:C,3,FALSE)</f>
        <v xml:space="preserve">Poland </v>
      </c>
    </row>
    <row r="2430" spans="1:8" x14ac:dyDescent="0.25">
      <c r="A2430" t="s">
        <v>6630</v>
      </c>
      <c r="B2430" t="s">
        <v>6631</v>
      </c>
      <c r="C2430" t="s">
        <v>6632</v>
      </c>
      <c r="D2430">
        <v>0</v>
      </c>
      <c r="E2430" t="s">
        <v>3656</v>
      </c>
      <c r="F2430" t="s">
        <v>8480</v>
      </c>
      <c r="G2430" t="s">
        <v>8365</v>
      </c>
      <c r="H2430" t="str">
        <f>VLOOKUP(Table_Query_from_Meridian_v32[[#This Row],[COUNTRY_CODE_OF_ORIGIN]],Sheet2!A:C,3,FALSE)</f>
        <v xml:space="preserve">Poland </v>
      </c>
    </row>
    <row r="2431" spans="1:8" x14ac:dyDescent="0.25">
      <c r="A2431" t="s">
        <v>6633</v>
      </c>
      <c r="B2431" t="s">
        <v>6634</v>
      </c>
      <c r="C2431" t="s">
        <v>6635</v>
      </c>
      <c r="D2431">
        <v>0</v>
      </c>
      <c r="E2431" t="s">
        <v>3656</v>
      </c>
      <c r="F2431" t="s">
        <v>8480</v>
      </c>
      <c r="G2431" t="s">
        <v>8365</v>
      </c>
      <c r="H2431" t="str">
        <f>VLOOKUP(Table_Query_from_Meridian_v32[[#This Row],[COUNTRY_CODE_OF_ORIGIN]],Sheet2!A:C,3,FALSE)</f>
        <v xml:space="preserve">Poland </v>
      </c>
    </row>
    <row r="2432" spans="1:8" x14ac:dyDescent="0.25">
      <c r="A2432" t="s">
        <v>6636</v>
      </c>
      <c r="B2432" t="s">
        <v>6637</v>
      </c>
      <c r="C2432" t="s">
        <v>6638</v>
      </c>
      <c r="D2432">
        <v>0</v>
      </c>
      <c r="E2432" t="s">
        <v>3656</v>
      </c>
      <c r="F2432" t="s">
        <v>8480</v>
      </c>
      <c r="G2432" t="s">
        <v>8365</v>
      </c>
      <c r="H2432" t="str">
        <f>VLOOKUP(Table_Query_from_Meridian_v32[[#This Row],[COUNTRY_CODE_OF_ORIGIN]],Sheet2!A:C,3,FALSE)</f>
        <v xml:space="preserve">Poland </v>
      </c>
    </row>
    <row r="2433" spans="1:8" x14ac:dyDescent="0.25">
      <c r="A2433" t="s">
        <v>6639</v>
      </c>
      <c r="B2433" t="s">
        <v>6640</v>
      </c>
      <c r="C2433" t="s">
        <v>6641</v>
      </c>
      <c r="D2433">
        <v>0</v>
      </c>
      <c r="E2433" t="s">
        <v>3656</v>
      </c>
      <c r="F2433" t="s">
        <v>8480</v>
      </c>
      <c r="G2433" t="s">
        <v>8365</v>
      </c>
      <c r="H2433" t="str">
        <f>VLOOKUP(Table_Query_from_Meridian_v32[[#This Row],[COUNTRY_CODE_OF_ORIGIN]],Sheet2!A:C,3,FALSE)</f>
        <v xml:space="preserve">Poland </v>
      </c>
    </row>
    <row r="2434" spans="1:8" x14ac:dyDescent="0.25">
      <c r="A2434" t="s">
        <v>6642</v>
      </c>
      <c r="B2434" t="s">
        <v>6643</v>
      </c>
      <c r="C2434" t="s">
        <v>6644</v>
      </c>
      <c r="D2434">
        <v>0</v>
      </c>
      <c r="E2434" t="s">
        <v>3656</v>
      </c>
      <c r="F2434" t="s">
        <v>8480</v>
      </c>
      <c r="G2434" t="s">
        <v>8365</v>
      </c>
      <c r="H2434" t="str">
        <f>VLOOKUP(Table_Query_from_Meridian_v32[[#This Row],[COUNTRY_CODE_OF_ORIGIN]],Sheet2!A:C,3,FALSE)</f>
        <v xml:space="preserve">Poland </v>
      </c>
    </row>
    <row r="2435" spans="1:8" x14ac:dyDescent="0.25">
      <c r="A2435" t="s">
        <v>6645</v>
      </c>
      <c r="B2435" t="s">
        <v>6646</v>
      </c>
      <c r="C2435" t="s">
        <v>6647</v>
      </c>
      <c r="D2435">
        <v>0</v>
      </c>
      <c r="E2435" t="s">
        <v>3656</v>
      </c>
      <c r="F2435" t="s">
        <v>8480</v>
      </c>
      <c r="G2435" t="s">
        <v>8365</v>
      </c>
      <c r="H2435" t="str">
        <f>VLOOKUP(Table_Query_from_Meridian_v32[[#This Row],[COUNTRY_CODE_OF_ORIGIN]],Sheet2!A:C,3,FALSE)</f>
        <v xml:space="preserve">Poland </v>
      </c>
    </row>
    <row r="2436" spans="1:8" x14ac:dyDescent="0.25">
      <c r="A2436" t="s">
        <v>6648</v>
      </c>
      <c r="B2436" t="s">
        <v>6649</v>
      </c>
      <c r="C2436" t="s">
        <v>6650</v>
      </c>
      <c r="D2436">
        <v>0</v>
      </c>
      <c r="E2436" t="s">
        <v>3656</v>
      </c>
      <c r="F2436" t="s">
        <v>8480</v>
      </c>
      <c r="G2436" t="s">
        <v>8365</v>
      </c>
      <c r="H2436" t="str">
        <f>VLOOKUP(Table_Query_from_Meridian_v32[[#This Row],[COUNTRY_CODE_OF_ORIGIN]],Sheet2!A:C,3,FALSE)</f>
        <v xml:space="preserve">Poland </v>
      </c>
    </row>
    <row r="2437" spans="1:8" x14ac:dyDescent="0.25">
      <c r="A2437" t="s">
        <v>6651</v>
      </c>
      <c r="B2437" t="s">
        <v>6652</v>
      </c>
      <c r="C2437" t="s">
        <v>6653</v>
      </c>
      <c r="D2437">
        <v>0</v>
      </c>
      <c r="E2437" t="s">
        <v>3656</v>
      </c>
      <c r="F2437" t="s">
        <v>8480</v>
      </c>
      <c r="G2437" t="s">
        <v>8365</v>
      </c>
      <c r="H2437" t="str">
        <f>VLOOKUP(Table_Query_from_Meridian_v32[[#This Row],[COUNTRY_CODE_OF_ORIGIN]],Sheet2!A:C,3,FALSE)</f>
        <v xml:space="preserve">Poland </v>
      </c>
    </row>
    <row r="2438" spans="1:8" x14ac:dyDescent="0.25">
      <c r="A2438" t="s">
        <v>6654</v>
      </c>
      <c r="B2438" t="s">
        <v>6655</v>
      </c>
      <c r="C2438" t="s">
        <v>6656</v>
      </c>
      <c r="D2438">
        <v>0</v>
      </c>
      <c r="E2438" t="s">
        <v>3656</v>
      </c>
      <c r="F2438" t="s">
        <v>8480</v>
      </c>
      <c r="G2438" t="s">
        <v>8365</v>
      </c>
      <c r="H2438" t="str">
        <f>VLOOKUP(Table_Query_from_Meridian_v32[[#This Row],[COUNTRY_CODE_OF_ORIGIN]],Sheet2!A:C,3,FALSE)</f>
        <v xml:space="preserve">Poland </v>
      </c>
    </row>
    <row r="2439" spans="1:8" x14ac:dyDescent="0.25">
      <c r="A2439" t="s">
        <v>6657</v>
      </c>
      <c r="B2439" t="s">
        <v>6658</v>
      </c>
      <c r="C2439" t="s">
        <v>6659</v>
      </c>
      <c r="D2439">
        <v>0</v>
      </c>
      <c r="E2439" t="s">
        <v>3656</v>
      </c>
      <c r="F2439" t="s">
        <v>8480</v>
      </c>
      <c r="G2439" t="s">
        <v>8365</v>
      </c>
      <c r="H2439" t="str">
        <f>VLOOKUP(Table_Query_from_Meridian_v32[[#This Row],[COUNTRY_CODE_OF_ORIGIN]],Sheet2!A:C,3,FALSE)</f>
        <v xml:space="preserve">Poland </v>
      </c>
    </row>
    <row r="2440" spans="1:8" x14ac:dyDescent="0.25">
      <c r="A2440" t="s">
        <v>6660</v>
      </c>
      <c r="B2440" t="s">
        <v>6661</v>
      </c>
      <c r="C2440" t="s">
        <v>6662</v>
      </c>
      <c r="D2440">
        <v>0</v>
      </c>
      <c r="E2440" t="s">
        <v>3656</v>
      </c>
      <c r="F2440" t="s">
        <v>8480</v>
      </c>
      <c r="G2440" t="s">
        <v>8365</v>
      </c>
      <c r="H2440" t="str">
        <f>VLOOKUP(Table_Query_from_Meridian_v32[[#This Row],[COUNTRY_CODE_OF_ORIGIN]],Sheet2!A:C,3,FALSE)</f>
        <v xml:space="preserve">Poland </v>
      </c>
    </row>
    <row r="2441" spans="1:8" x14ac:dyDescent="0.25">
      <c r="A2441" t="s">
        <v>6663</v>
      </c>
      <c r="B2441" t="s">
        <v>6664</v>
      </c>
      <c r="C2441" t="s">
        <v>6665</v>
      </c>
      <c r="D2441">
        <v>0</v>
      </c>
      <c r="E2441" t="s">
        <v>3656</v>
      </c>
      <c r="F2441" t="s">
        <v>8480</v>
      </c>
      <c r="G2441" t="s">
        <v>8365</v>
      </c>
      <c r="H2441" t="str">
        <f>VLOOKUP(Table_Query_from_Meridian_v32[[#This Row],[COUNTRY_CODE_OF_ORIGIN]],Sheet2!A:C,3,FALSE)</f>
        <v xml:space="preserve">Poland </v>
      </c>
    </row>
    <row r="2442" spans="1:8" x14ac:dyDescent="0.25">
      <c r="A2442" t="s">
        <v>6666</v>
      </c>
      <c r="B2442" t="s">
        <v>6667</v>
      </c>
      <c r="C2442" t="s">
        <v>6668</v>
      </c>
      <c r="D2442">
        <v>0</v>
      </c>
      <c r="E2442" t="s">
        <v>3656</v>
      </c>
      <c r="F2442" t="s">
        <v>8480</v>
      </c>
      <c r="G2442" t="s">
        <v>8365</v>
      </c>
      <c r="H2442" t="str">
        <f>VLOOKUP(Table_Query_from_Meridian_v32[[#This Row],[COUNTRY_CODE_OF_ORIGIN]],Sheet2!A:C,3,FALSE)</f>
        <v xml:space="preserve">Poland </v>
      </c>
    </row>
    <row r="2443" spans="1:8" x14ac:dyDescent="0.25">
      <c r="A2443" t="s">
        <v>6669</v>
      </c>
      <c r="B2443" t="s">
        <v>6670</v>
      </c>
      <c r="C2443" t="s">
        <v>6671</v>
      </c>
      <c r="D2443">
        <v>0</v>
      </c>
      <c r="E2443" t="s">
        <v>3656</v>
      </c>
      <c r="F2443" t="s">
        <v>8480</v>
      </c>
      <c r="G2443" t="s">
        <v>8365</v>
      </c>
      <c r="H2443" t="str">
        <f>VLOOKUP(Table_Query_from_Meridian_v32[[#This Row],[COUNTRY_CODE_OF_ORIGIN]],Sheet2!A:C,3,FALSE)</f>
        <v xml:space="preserve">Poland </v>
      </c>
    </row>
    <row r="2444" spans="1:8" x14ac:dyDescent="0.25">
      <c r="A2444" t="s">
        <v>6672</v>
      </c>
      <c r="B2444" t="s">
        <v>6673</v>
      </c>
      <c r="C2444" t="s">
        <v>6674</v>
      </c>
      <c r="D2444">
        <v>0</v>
      </c>
      <c r="E2444" t="s">
        <v>3656</v>
      </c>
      <c r="F2444" t="s">
        <v>8480</v>
      </c>
      <c r="G2444" t="s">
        <v>8365</v>
      </c>
      <c r="H2444" t="str">
        <f>VLOOKUP(Table_Query_from_Meridian_v32[[#This Row],[COUNTRY_CODE_OF_ORIGIN]],Sheet2!A:C,3,FALSE)</f>
        <v xml:space="preserve">Poland </v>
      </c>
    </row>
    <row r="2445" spans="1:8" x14ac:dyDescent="0.25">
      <c r="A2445" t="s">
        <v>6675</v>
      </c>
      <c r="B2445" t="s">
        <v>6676</v>
      </c>
      <c r="C2445" t="s">
        <v>6677</v>
      </c>
      <c r="D2445">
        <v>0</v>
      </c>
      <c r="E2445" t="s">
        <v>3656</v>
      </c>
      <c r="F2445" t="s">
        <v>8480</v>
      </c>
      <c r="G2445" t="s">
        <v>8365</v>
      </c>
      <c r="H2445" t="str">
        <f>VLOOKUP(Table_Query_from_Meridian_v32[[#This Row],[COUNTRY_CODE_OF_ORIGIN]],Sheet2!A:C,3,FALSE)</f>
        <v xml:space="preserve">Poland </v>
      </c>
    </row>
    <row r="2446" spans="1:8" x14ac:dyDescent="0.25">
      <c r="A2446" t="s">
        <v>6678</v>
      </c>
      <c r="B2446" t="s">
        <v>6679</v>
      </c>
      <c r="C2446" t="s">
        <v>6680</v>
      </c>
      <c r="D2446">
        <v>0</v>
      </c>
      <c r="E2446" t="s">
        <v>3656</v>
      </c>
      <c r="F2446" t="s">
        <v>8480</v>
      </c>
      <c r="G2446" t="s">
        <v>8365</v>
      </c>
      <c r="H2446" t="str">
        <f>VLOOKUP(Table_Query_from_Meridian_v32[[#This Row],[COUNTRY_CODE_OF_ORIGIN]],Sheet2!A:C,3,FALSE)</f>
        <v xml:space="preserve">Poland </v>
      </c>
    </row>
    <row r="2447" spans="1:8" x14ac:dyDescent="0.25">
      <c r="A2447" t="s">
        <v>6681</v>
      </c>
      <c r="B2447" t="s">
        <v>6682</v>
      </c>
      <c r="C2447" t="s">
        <v>6683</v>
      </c>
      <c r="D2447">
        <v>0</v>
      </c>
      <c r="E2447" t="s">
        <v>3656</v>
      </c>
      <c r="F2447" t="s">
        <v>8480</v>
      </c>
      <c r="G2447" t="s">
        <v>8365</v>
      </c>
      <c r="H2447" t="str">
        <f>VLOOKUP(Table_Query_from_Meridian_v32[[#This Row],[COUNTRY_CODE_OF_ORIGIN]],Sheet2!A:C,3,FALSE)</f>
        <v xml:space="preserve">Poland </v>
      </c>
    </row>
    <row r="2448" spans="1:8" x14ac:dyDescent="0.25">
      <c r="A2448" t="s">
        <v>6684</v>
      </c>
      <c r="B2448" t="s">
        <v>6685</v>
      </c>
      <c r="C2448" t="s">
        <v>6686</v>
      </c>
      <c r="D2448">
        <v>0</v>
      </c>
      <c r="E2448" t="s">
        <v>3656</v>
      </c>
      <c r="F2448" t="s">
        <v>8480</v>
      </c>
      <c r="G2448" t="s">
        <v>8365</v>
      </c>
      <c r="H2448" t="str">
        <f>VLOOKUP(Table_Query_from_Meridian_v32[[#This Row],[COUNTRY_CODE_OF_ORIGIN]],Sheet2!A:C,3,FALSE)</f>
        <v xml:space="preserve">Poland </v>
      </c>
    </row>
    <row r="2449" spans="1:8" x14ac:dyDescent="0.25">
      <c r="A2449" t="s">
        <v>6687</v>
      </c>
      <c r="B2449" t="s">
        <v>6688</v>
      </c>
      <c r="C2449" t="s">
        <v>6689</v>
      </c>
      <c r="D2449">
        <v>0</v>
      </c>
      <c r="E2449" t="s">
        <v>3656</v>
      </c>
      <c r="F2449" t="s">
        <v>8480</v>
      </c>
      <c r="G2449" t="s">
        <v>8365</v>
      </c>
      <c r="H2449" t="str">
        <f>VLOOKUP(Table_Query_from_Meridian_v32[[#This Row],[COUNTRY_CODE_OF_ORIGIN]],Sheet2!A:C,3,FALSE)</f>
        <v xml:space="preserve">Poland </v>
      </c>
    </row>
    <row r="2450" spans="1:8" x14ac:dyDescent="0.25">
      <c r="A2450" t="s">
        <v>6690</v>
      </c>
      <c r="B2450" t="s">
        <v>6691</v>
      </c>
      <c r="C2450" t="s">
        <v>6692</v>
      </c>
      <c r="D2450">
        <v>0</v>
      </c>
      <c r="E2450" t="s">
        <v>3656</v>
      </c>
      <c r="F2450" t="s">
        <v>8480</v>
      </c>
      <c r="G2450" t="s">
        <v>8365</v>
      </c>
      <c r="H2450" t="str">
        <f>VLOOKUP(Table_Query_from_Meridian_v32[[#This Row],[COUNTRY_CODE_OF_ORIGIN]],Sheet2!A:C,3,FALSE)</f>
        <v xml:space="preserve">Poland </v>
      </c>
    </row>
    <row r="2451" spans="1:8" x14ac:dyDescent="0.25">
      <c r="A2451" t="s">
        <v>6693</v>
      </c>
      <c r="B2451" t="s">
        <v>6694</v>
      </c>
      <c r="C2451" t="s">
        <v>6695</v>
      </c>
      <c r="D2451">
        <v>0</v>
      </c>
      <c r="E2451" t="s">
        <v>3656</v>
      </c>
      <c r="F2451" t="s">
        <v>8480</v>
      </c>
      <c r="G2451" t="s">
        <v>8365</v>
      </c>
      <c r="H2451" t="str">
        <f>VLOOKUP(Table_Query_from_Meridian_v32[[#This Row],[COUNTRY_CODE_OF_ORIGIN]],Sheet2!A:C,3,FALSE)</f>
        <v xml:space="preserve">Poland </v>
      </c>
    </row>
    <row r="2452" spans="1:8" x14ac:dyDescent="0.25">
      <c r="A2452" t="s">
        <v>6696</v>
      </c>
      <c r="B2452" t="s">
        <v>6697</v>
      </c>
      <c r="C2452" t="s">
        <v>6698</v>
      </c>
      <c r="D2452">
        <v>0</v>
      </c>
      <c r="E2452" t="s">
        <v>3656</v>
      </c>
      <c r="F2452" t="s">
        <v>8480</v>
      </c>
      <c r="G2452" t="s">
        <v>8365</v>
      </c>
      <c r="H2452" t="str">
        <f>VLOOKUP(Table_Query_from_Meridian_v32[[#This Row],[COUNTRY_CODE_OF_ORIGIN]],Sheet2!A:C,3,FALSE)</f>
        <v xml:space="preserve">Poland </v>
      </c>
    </row>
    <row r="2453" spans="1:8" x14ac:dyDescent="0.25">
      <c r="A2453" t="s">
        <v>6699</v>
      </c>
      <c r="B2453" t="s">
        <v>6700</v>
      </c>
      <c r="C2453" t="s">
        <v>6701</v>
      </c>
      <c r="D2453">
        <v>0</v>
      </c>
      <c r="E2453" t="s">
        <v>3656</v>
      </c>
      <c r="F2453" t="s">
        <v>8480</v>
      </c>
      <c r="G2453" t="s">
        <v>8365</v>
      </c>
      <c r="H2453" t="str">
        <f>VLOOKUP(Table_Query_from_Meridian_v32[[#This Row],[COUNTRY_CODE_OF_ORIGIN]],Sheet2!A:C,3,FALSE)</f>
        <v xml:space="preserve">Poland </v>
      </c>
    </row>
    <row r="2454" spans="1:8" x14ac:dyDescent="0.25">
      <c r="A2454" t="s">
        <v>6702</v>
      </c>
      <c r="B2454" t="s">
        <v>6703</v>
      </c>
      <c r="C2454" t="s">
        <v>6704</v>
      </c>
      <c r="D2454">
        <v>0</v>
      </c>
      <c r="E2454" t="s">
        <v>3656</v>
      </c>
      <c r="F2454" t="s">
        <v>8480</v>
      </c>
      <c r="G2454" t="s">
        <v>8365</v>
      </c>
      <c r="H2454" t="str">
        <f>VLOOKUP(Table_Query_from_Meridian_v32[[#This Row],[COUNTRY_CODE_OF_ORIGIN]],Sheet2!A:C,3,FALSE)</f>
        <v xml:space="preserve">Poland </v>
      </c>
    </row>
    <row r="2455" spans="1:8" x14ac:dyDescent="0.25">
      <c r="A2455" t="s">
        <v>6705</v>
      </c>
      <c r="B2455" t="s">
        <v>6706</v>
      </c>
      <c r="C2455" t="s">
        <v>6707</v>
      </c>
      <c r="D2455">
        <v>0</v>
      </c>
      <c r="E2455" t="s">
        <v>3656</v>
      </c>
      <c r="F2455" t="s">
        <v>8480</v>
      </c>
      <c r="G2455" t="s">
        <v>8365</v>
      </c>
      <c r="H2455" t="str">
        <f>VLOOKUP(Table_Query_from_Meridian_v32[[#This Row],[COUNTRY_CODE_OF_ORIGIN]],Sheet2!A:C,3,FALSE)</f>
        <v xml:space="preserve">Poland </v>
      </c>
    </row>
    <row r="2456" spans="1:8" x14ac:dyDescent="0.25">
      <c r="A2456" t="s">
        <v>6708</v>
      </c>
      <c r="B2456" t="s">
        <v>6709</v>
      </c>
      <c r="C2456" t="s">
        <v>6710</v>
      </c>
      <c r="D2456">
        <v>0</v>
      </c>
      <c r="E2456" t="s">
        <v>3656</v>
      </c>
      <c r="F2456" t="s">
        <v>8480</v>
      </c>
      <c r="G2456" t="s">
        <v>8365</v>
      </c>
      <c r="H2456" t="str">
        <f>VLOOKUP(Table_Query_from_Meridian_v32[[#This Row],[COUNTRY_CODE_OF_ORIGIN]],Sheet2!A:C,3,FALSE)</f>
        <v xml:space="preserve">Poland </v>
      </c>
    </row>
    <row r="2457" spans="1:8" x14ac:dyDescent="0.25">
      <c r="A2457" t="s">
        <v>6711</v>
      </c>
      <c r="B2457" t="s">
        <v>6712</v>
      </c>
      <c r="C2457" t="s">
        <v>6713</v>
      </c>
      <c r="D2457">
        <v>0</v>
      </c>
      <c r="E2457" t="s">
        <v>3656</v>
      </c>
      <c r="F2457" t="s">
        <v>8480</v>
      </c>
      <c r="G2457" t="s">
        <v>8365</v>
      </c>
      <c r="H2457" t="str">
        <f>VLOOKUP(Table_Query_from_Meridian_v32[[#This Row],[COUNTRY_CODE_OF_ORIGIN]],Sheet2!A:C,3,FALSE)</f>
        <v xml:space="preserve">Poland </v>
      </c>
    </row>
    <row r="2458" spans="1:8" x14ac:dyDescent="0.25">
      <c r="A2458" t="s">
        <v>6714</v>
      </c>
      <c r="B2458" t="s">
        <v>6715</v>
      </c>
      <c r="C2458" t="s">
        <v>6716</v>
      </c>
      <c r="D2458">
        <v>0</v>
      </c>
      <c r="E2458" t="s">
        <v>3656</v>
      </c>
      <c r="F2458" t="s">
        <v>8480</v>
      </c>
      <c r="G2458" t="s">
        <v>8365</v>
      </c>
      <c r="H2458" t="str">
        <f>VLOOKUP(Table_Query_from_Meridian_v32[[#This Row],[COUNTRY_CODE_OF_ORIGIN]],Sheet2!A:C,3,FALSE)</f>
        <v xml:space="preserve">Poland </v>
      </c>
    </row>
    <row r="2459" spans="1:8" x14ac:dyDescent="0.25">
      <c r="A2459" t="s">
        <v>6717</v>
      </c>
      <c r="B2459" t="s">
        <v>6718</v>
      </c>
      <c r="C2459" t="s">
        <v>6719</v>
      </c>
      <c r="D2459">
        <v>0</v>
      </c>
      <c r="E2459" t="s">
        <v>3656</v>
      </c>
      <c r="F2459" t="s">
        <v>8480</v>
      </c>
      <c r="G2459" t="s">
        <v>8365</v>
      </c>
      <c r="H2459" t="str">
        <f>VLOOKUP(Table_Query_from_Meridian_v32[[#This Row],[COUNTRY_CODE_OF_ORIGIN]],Sheet2!A:C,3,FALSE)</f>
        <v xml:space="preserve">Poland </v>
      </c>
    </row>
    <row r="2460" spans="1:8" x14ac:dyDescent="0.25">
      <c r="A2460" t="s">
        <v>6720</v>
      </c>
      <c r="B2460" t="s">
        <v>6721</v>
      </c>
      <c r="C2460" t="s">
        <v>6722</v>
      </c>
      <c r="D2460">
        <v>0</v>
      </c>
      <c r="E2460" t="s">
        <v>3656</v>
      </c>
      <c r="F2460" t="s">
        <v>8480</v>
      </c>
      <c r="G2460" t="s">
        <v>8365</v>
      </c>
      <c r="H2460" t="str">
        <f>VLOOKUP(Table_Query_from_Meridian_v32[[#This Row],[COUNTRY_CODE_OF_ORIGIN]],Sheet2!A:C,3,FALSE)</f>
        <v xml:space="preserve">Poland </v>
      </c>
    </row>
    <row r="2461" spans="1:8" x14ac:dyDescent="0.25">
      <c r="A2461" t="s">
        <v>6723</v>
      </c>
      <c r="B2461" t="s">
        <v>6724</v>
      </c>
      <c r="C2461" t="s">
        <v>6725</v>
      </c>
      <c r="D2461">
        <v>0</v>
      </c>
      <c r="E2461" t="s">
        <v>3656</v>
      </c>
      <c r="F2461" t="s">
        <v>8480</v>
      </c>
      <c r="G2461" t="s">
        <v>8365</v>
      </c>
      <c r="H2461" t="str">
        <f>VLOOKUP(Table_Query_from_Meridian_v32[[#This Row],[COUNTRY_CODE_OF_ORIGIN]],Sheet2!A:C,3,FALSE)</f>
        <v xml:space="preserve">Poland </v>
      </c>
    </row>
    <row r="2462" spans="1:8" x14ac:dyDescent="0.25">
      <c r="A2462" t="s">
        <v>6726</v>
      </c>
      <c r="B2462" t="s">
        <v>6727</v>
      </c>
      <c r="C2462" t="s">
        <v>6728</v>
      </c>
      <c r="D2462">
        <v>0</v>
      </c>
      <c r="E2462" t="s">
        <v>3656</v>
      </c>
      <c r="F2462" t="s">
        <v>8480</v>
      </c>
      <c r="G2462" t="s">
        <v>8365</v>
      </c>
      <c r="H2462" t="str">
        <f>VLOOKUP(Table_Query_from_Meridian_v32[[#This Row],[COUNTRY_CODE_OF_ORIGIN]],Sheet2!A:C,3,FALSE)</f>
        <v xml:space="preserve">Poland </v>
      </c>
    </row>
    <row r="2463" spans="1:8" x14ac:dyDescent="0.25">
      <c r="A2463" t="s">
        <v>6729</v>
      </c>
      <c r="B2463" t="s">
        <v>6730</v>
      </c>
      <c r="C2463" t="s">
        <v>6731</v>
      </c>
      <c r="D2463">
        <v>0</v>
      </c>
      <c r="E2463" t="s">
        <v>3656</v>
      </c>
      <c r="F2463" t="s">
        <v>8480</v>
      </c>
      <c r="G2463" t="s">
        <v>8365</v>
      </c>
      <c r="H2463" t="str">
        <f>VLOOKUP(Table_Query_from_Meridian_v32[[#This Row],[COUNTRY_CODE_OF_ORIGIN]],Sheet2!A:C,3,FALSE)</f>
        <v xml:space="preserve">Poland </v>
      </c>
    </row>
    <row r="2464" spans="1:8" x14ac:dyDescent="0.25">
      <c r="A2464" t="s">
        <v>6732</v>
      </c>
      <c r="B2464" t="s">
        <v>6733</v>
      </c>
      <c r="C2464" t="s">
        <v>6734</v>
      </c>
      <c r="D2464">
        <v>0</v>
      </c>
      <c r="E2464" t="s">
        <v>3656</v>
      </c>
      <c r="F2464" t="s">
        <v>8480</v>
      </c>
      <c r="G2464" t="s">
        <v>8365</v>
      </c>
      <c r="H2464" t="str">
        <f>VLOOKUP(Table_Query_from_Meridian_v32[[#This Row],[COUNTRY_CODE_OF_ORIGIN]],Sheet2!A:C,3,FALSE)</f>
        <v xml:space="preserve">Poland </v>
      </c>
    </row>
    <row r="2465" spans="1:8" x14ac:dyDescent="0.25">
      <c r="A2465" t="s">
        <v>6735</v>
      </c>
      <c r="B2465" t="s">
        <v>6736</v>
      </c>
      <c r="C2465" t="s">
        <v>6737</v>
      </c>
      <c r="D2465">
        <v>0</v>
      </c>
      <c r="E2465" t="s">
        <v>3656</v>
      </c>
      <c r="F2465" t="s">
        <v>8480</v>
      </c>
      <c r="G2465" t="s">
        <v>8365</v>
      </c>
      <c r="H2465" t="str">
        <f>VLOOKUP(Table_Query_from_Meridian_v32[[#This Row],[COUNTRY_CODE_OF_ORIGIN]],Sheet2!A:C,3,FALSE)</f>
        <v xml:space="preserve">Poland </v>
      </c>
    </row>
    <row r="2466" spans="1:8" x14ac:dyDescent="0.25">
      <c r="A2466" t="s">
        <v>6738</v>
      </c>
      <c r="B2466" t="s">
        <v>6739</v>
      </c>
      <c r="C2466" t="s">
        <v>6740</v>
      </c>
      <c r="D2466">
        <v>0</v>
      </c>
      <c r="E2466" t="s">
        <v>3656</v>
      </c>
      <c r="F2466" t="s">
        <v>8480</v>
      </c>
      <c r="G2466" t="s">
        <v>8365</v>
      </c>
      <c r="H2466" t="str">
        <f>VLOOKUP(Table_Query_from_Meridian_v32[[#This Row],[COUNTRY_CODE_OF_ORIGIN]],Sheet2!A:C,3,FALSE)</f>
        <v xml:space="preserve">Poland </v>
      </c>
    </row>
    <row r="2467" spans="1:8" x14ac:dyDescent="0.25">
      <c r="A2467" t="s">
        <v>6741</v>
      </c>
      <c r="B2467" t="s">
        <v>6742</v>
      </c>
      <c r="C2467" t="s">
        <v>6743</v>
      </c>
      <c r="D2467">
        <v>0</v>
      </c>
      <c r="E2467" t="s">
        <v>3656</v>
      </c>
      <c r="F2467" t="s">
        <v>8480</v>
      </c>
      <c r="G2467" t="s">
        <v>8365</v>
      </c>
      <c r="H2467" t="str">
        <f>VLOOKUP(Table_Query_from_Meridian_v32[[#This Row],[COUNTRY_CODE_OF_ORIGIN]],Sheet2!A:C,3,FALSE)</f>
        <v xml:space="preserve">Poland </v>
      </c>
    </row>
    <row r="2468" spans="1:8" x14ac:dyDescent="0.25">
      <c r="A2468" t="s">
        <v>6744</v>
      </c>
      <c r="B2468" t="s">
        <v>6745</v>
      </c>
      <c r="C2468" t="s">
        <v>6746</v>
      </c>
      <c r="D2468">
        <v>0</v>
      </c>
      <c r="E2468" t="s">
        <v>3656</v>
      </c>
      <c r="F2468" t="s">
        <v>8480</v>
      </c>
      <c r="G2468" t="s">
        <v>8365</v>
      </c>
      <c r="H2468" t="str">
        <f>VLOOKUP(Table_Query_from_Meridian_v32[[#This Row],[COUNTRY_CODE_OF_ORIGIN]],Sheet2!A:C,3,FALSE)</f>
        <v xml:space="preserve">Poland </v>
      </c>
    </row>
    <row r="2469" spans="1:8" x14ac:dyDescent="0.25">
      <c r="A2469" t="s">
        <v>6747</v>
      </c>
      <c r="B2469" t="s">
        <v>6748</v>
      </c>
      <c r="C2469" t="s">
        <v>6749</v>
      </c>
      <c r="D2469">
        <v>0</v>
      </c>
      <c r="E2469" t="s">
        <v>3656</v>
      </c>
      <c r="F2469" t="s">
        <v>8480</v>
      </c>
      <c r="G2469" t="s">
        <v>8365</v>
      </c>
      <c r="H2469" t="str">
        <f>VLOOKUP(Table_Query_from_Meridian_v32[[#This Row],[COUNTRY_CODE_OF_ORIGIN]],Sheet2!A:C,3,FALSE)</f>
        <v xml:space="preserve">Poland </v>
      </c>
    </row>
    <row r="2470" spans="1:8" x14ac:dyDescent="0.25">
      <c r="A2470" t="s">
        <v>6750</v>
      </c>
      <c r="B2470" t="s">
        <v>6751</v>
      </c>
      <c r="C2470" t="s">
        <v>6752</v>
      </c>
      <c r="D2470">
        <v>0</v>
      </c>
      <c r="E2470" t="s">
        <v>3656</v>
      </c>
      <c r="F2470" t="s">
        <v>8480</v>
      </c>
      <c r="G2470" t="s">
        <v>8365</v>
      </c>
      <c r="H2470" t="str">
        <f>VLOOKUP(Table_Query_from_Meridian_v32[[#This Row],[COUNTRY_CODE_OF_ORIGIN]],Sheet2!A:C,3,FALSE)</f>
        <v xml:space="preserve">Poland </v>
      </c>
    </row>
    <row r="2471" spans="1:8" x14ac:dyDescent="0.25">
      <c r="A2471" t="s">
        <v>6753</v>
      </c>
      <c r="B2471" t="s">
        <v>6754</v>
      </c>
      <c r="C2471" t="s">
        <v>6755</v>
      </c>
      <c r="D2471">
        <v>0.68</v>
      </c>
      <c r="E2471" t="s">
        <v>3656</v>
      </c>
      <c r="F2471" t="s">
        <v>8480</v>
      </c>
      <c r="G2471" t="s">
        <v>8365</v>
      </c>
      <c r="H2471" t="str">
        <f>VLOOKUP(Table_Query_from_Meridian_v32[[#This Row],[COUNTRY_CODE_OF_ORIGIN]],Sheet2!A:C,3,FALSE)</f>
        <v xml:space="preserve">Poland </v>
      </c>
    </row>
    <row r="2472" spans="1:8" x14ac:dyDescent="0.25">
      <c r="A2472" t="s">
        <v>6756</v>
      </c>
      <c r="B2472" t="s">
        <v>6757</v>
      </c>
      <c r="C2472" t="s">
        <v>6758</v>
      </c>
      <c r="D2472">
        <v>0</v>
      </c>
      <c r="E2472" t="s">
        <v>3656</v>
      </c>
      <c r="F2472" t="s">
        <v>8480</v>
      </c>
      <c r="G2472" t="s">
        <v>8365</v>
      </c>
      <c r="H2472" t="str">
        <f>VLOOKUP(Table_Query_from_Meridian_v32[[#This Row],[COUNTRY_CODE_OF_ORIGIN]],Sheet2!A:C,3,FALSE)</f>
        <v xml:space="preserve">Poland </v>
      </c>
    </row>
    <row r="2473" spans="1:8" x14ac:dyDescent="0.25">
      <c r="A2473" t="s">
        <v>6759</v>
      </c>
      <c r="B2473" t="s">
        <v>6760</v>
      </c>
      <c r="C2473" t="s">
        <v>6761</v>
      </c>
      <c r="D2473">
        <v>0</v>
      </c>
      <c r="E2473" t="s">
        <v>3656</v>
      </c>
      <c r="F2473" t="s">
        <v>8480</v>
      </c>
      <c r="G2473" t="s">
        <v>8365</v>
      </c>
      <c r="H2473" t="str">
        <f>VLOOKUP(Table_Query_from_Meridian_v32[[#This Row],[COUNTRY_CODE_OF_ORIGIN]],Sheet2!A:C,3,FALSE)</f>
        <v xml:space="preserve">Poland </v>
      </c>
    </row>
    <row r="2474" spans="1:8" x14ac:dyDescent="0.25">
      <c r="A2474" t="s">
        <v>6762</v>
      </c>
      <c r="B2474" t="s">
        <v>6763</v>
      </c>
      <c r="C2474" t="s">
        <v>6764</v>
      </c>
      <c r="D2474">
        <v>0</v>
      </c>
      <c r="E2474" t="s">
        <v>3656</v>
      </c>
      <c r="F2474" t="s">
        <v>8480</v>
      </c>
      <c r="G2474" t="s">
        <v>8365</v>
      </c>
      <c r="H2474" t="str">
        <f>VLOOKUP(Table_Query_from_Meridian_v32[[#This Row],[COUNTRY_CODE_OF_ORIGIN]],Sheet2!A:C,3,FALSE)</f>
        <v xml:space="preserve">Poland </v>
      </c>
    </row>
    <row r="2475" spans="1:8" x14ac:dyDescent="0.25">
      <c r="A2475" t="s">
        <v>6765</v>
      </c>
      <c r="B2475" t="s">
        <v>6766</v>
      </c>
      <c r="C2475" t="s">
        <v>6767</v>
      </c>
      <c r="D2475">
        <v>0</v>
      </c>
      <c r="E2475" t="s">
        <v>3656</v>
      </c>
      <c r="F2475" t="s">
        <v>8480</v>
      </c>
      <c r="G2475" t="s">
        <v>8365</v>
      </c>
      <c r="H2475" t="str">
        <f>VLOOKUP(Table_Query_from_Meridian_v32[[#This Row],[COUNTRY_CODE_OF_ORIGIN]],Sheet2!A:C,3,FALSE)</f>
        <v xml:space="preserve">Poland </v>
      </c>
    </row>
    <row r="2476" spans="1:8" x14ac:dyDescent="0.25">
      <c r="A2476" t="s">
        <v>6768</v>
      </c>
      <c r="B2476" t="s">
        <v>6769</v>
      </c>
      <c r="C2476" t="s">
        <v>6770</v>
      </c>
      <c r="D2476">
        <v>0</v>
      </c>
      <c r="E2476" t="s">
        <v>3656</v>
      </c>
      <c r="F2476" t="s">
        <v>8480</v>
      </c>
      <c r="G2476" t="s">
        <v>8365</v>
      </c>
      <c r="H2476" t="str">
        <f>VLOOKUP(Table_Query_from_Meridian_v32[[#This Row],[COUNTRY_CODE_OF_ORIGIN]],Sheet2!A:C,3,FALSE)</f>
        <v xml:space="preserve">Poland </v>
      </c>
    </row>
    <row r="2477" spans="1:8" x14ac:dyDescent="0.25">
      <c r="A2477" t="s">
        <v>6771</v>
      </c>
      <c r="B2477" t="s">
        <v>6772</v>
      </c>
      <c r="C2477" t="s">
        <v>6773</v>
      </c>
      <c r="D2477">
        <v>0</v>
      </c>
      <c r="E2477" t="s">
        <v>3656</v>
      </c>
      <c r="F2477" t="s">
        <v>8480</v>
      </c>
      <c r="G2477" t="s">
        <v>8365</v>
      </c>
      <c r="H2477" t="str">
        <f>VLOOKUP(Table_Query_from_Meridian_v32[[#This Row],[COUNTRY_CODE_OF_ORIGIN]],Sheet2!A:C,3,FALSE)</f>
        <v xml:space="preserve">Poland </v>
      </c>
    </row>
    <row r="2478" spans="1:8" x14ac:dyDescent="0.25">
      <c r="A2478" t="s">
        <v>6774</v>
      </c>
      <c r="B2478" t="s">
        <v>6775</v>
      </c>
      <c r="C2478" t="s">
        <v>6776</v>
      </c>
      <c r="D2478">
        <v>0</v>
      </c>
      <c r="E2478" t="s">
        <v>3656</v>
      </c>
      <c r="F2478" t="s">
        <v>8480</v>
      </c>
      <c r="G2478" t="s">
        <v>8365</v>
      </c>
      <c r="H2478" t="str">
        <f>VLOOKUP(Table_Query_from_Meridian_v32[[#This Row],[COUNTRY_CODE_OF_ORIGIN]],Sheet2!A:C,3,FALSE)</f>
        <v xml:space="preserve">Poland </v>
      </c>
    </row>
    <row r="2479" spans="1:8" x14ac:dyDescent="0.25">
      <c r="A2479" t="s">
        <v>6777</v>
      </c>
      <c r="B2479" t="s">
        <v>6778</v>
      </c>
      <c r="C2479" t="s">
        <v>6779</v>
      </c>
      <c r="D2479">
        <v>0</v>
      </c>
      <c r="E2479" t="s">
        <v>3656</v>
      </c>
      <c r="F2479" t="s">
        <v>8480</v>
      </c>
      <c r="G2479" t="s">
        <v>8365</v>
      </c>
      <c r="H2479" t="str">
        <f>VLOOKUP(Table_Query_from_Meridian_v32[[#This Row],[COUNTRY_CODE_OF_ORIGIN]],Sheet2!A:C,3,FALSE)</f>
        <v xml:space="preserve">Poland </v>
      </c>
    </row>
    <row r="2480" spans="1:8" x14ac:dyDescent="0.25">
      <c r="A2480" t="s">
        <v>6780</v>
      </c>
      <c r="B2480" t="s">
        <v>6781</v>
      </c>
      <c r="C2480" t="s">
        <v>6782</v>
      </c>
      <c r="D2480">
        <v>1.3</v>
      </c>
      <c r="E2480" t="s">
        <v>3656</v>
      </c>
      <c r="F2480" t="s">
        <v>8480</v>
      </c>
      <c r="G2480" t="s">
        <v>8365</v>
      </c>
      <c r="H2480" t="str">
        <f>VLOOKUP(Table_Query_from_Meridian_v32[[#This Row],[COUNTRY_CODE_OF_ORIGIN]],Sheet2!A:C,3,FALSE)</f>
        <v xml:space="preserve">Poland </v>
      </c>
    </row>
    <row r="2481" spans="1:8" x14ac:dyDescent="0.25">
      <c r="A2481" t="s">
        <v>6783</v>
      </c>
      <c r="B2481" t="s">
        <v>6784</v>
      </c>
      <c r="C2481" t="s">
        <v>6785</v>
      </c>
      <c r="D2481">
        <v>0</v>
      </c>
      <c r="E2481" t="s">
        <v>3656</v>
      </c>
      <c r="F2481" t="s">
        <v>8480</v>
      </c>
      <c r="G2481" t="s">
        <v>8365</v>
      </c>
      <c r="H2481" t="str">
        <f>VLOOKUP(Table_Query_from_Meridian_v32[[#This Row],[COUNTRY_CODE_OF_ORIGIN]],Sheet2!A:C,3,FALSE)</f>
        <v xml:space="preserve">Poland </v>
      </c>
    </row>
    <row r="2482" spans="1:8" x14ac:dyDescent="0.25">
      <c r="A2482" t="s">
        <v>6786</v>
      </c>
      <c r="B2482" t="s">
        <v>6787</v>
      </c>
      <c r="C2482" t="s">
        <v>6788</v>
      </c>
      <c r="D2482">
        <v>0</v>
      </c>
      <c r="E2482" t="s">
        <v>3656</v>
      </c>
      <c r="F2482" t="s">
        <v>8480</v>
      </c>
      <c r="G2482" t="s">
        <v>8365</v>
      </c>
      <c r="H2482" t="str">
        <f>VLOOKUP(Table_Query_from_Meridian_v32[[#This Row],[COUNTRY_CODE_OF_ORIGIN]],Sheet2!A:C,3,FALSE)</f>
        <v xml:space="preserve">Poland </v>
      </c>
    </row>
    <row r="2483" spans="1:8" x14ac:dyDescent="0.25">
      <c r="A2483" t="s">
        <v>6789</v>
      </c>
      <c r="B2483" t="s">
        <v>6790</v>
      </c>
      <c r="C2483" t="s">
        <v>6791</v>
      </c>
      <c r="D2483">
        <v>0</v>
      </c>
      <c r="E2483" t="s">
        <v>3656</v>
      </c>
      <c r="F2483" t="s">
        <v>8480</v>
      </c>
      <c r="G2483" t="s">
        <v>8365</v>
      </c>
      <c r="H2483" t="str">
        <f>VLOOKUP(Table_Query_from_Meridian_v32[[#This Row],[COUNTRY_CODE_OF_ORIGIN]],Sheet2!A:C,3,FALSE)</f>
        <v xml:space="preserve">Poland </v>
      </c>
    </row>
    <row r="2484" spans="1:8" x14ac:dyDescent="0.25">
      <c r="A2484" t="s">
        <v>6792</v>
      </c>
      <c r="B2484" t="s">
        <v>6793</v>
      </c>
      <c r="C2484" t="s">
        <v>6794</v>
      </c>
      <c r="D2484">
        <v>0</v>
      </c>
      <c r="E2484" t="s">
        <v>3656</v>
      </c>
      <c r="F2484" t="s">
        <v>8480</v>
      </c>
      <c r="G2484" t="s">
        <v>8365</v>
      </c>
      <c r="H2484" t="str">
        <f>VLOOKUP(Table_Query_from_Meridian_v32[[#This Row],[COUNTRY_CODE_OF_ORIGIN]],Sheet2!A:C,3,FALSE)</f>
        <v xml:space="preserve">Poland </v>
      </c>
    </row>
    <row r="2485" spans="1:8" x14ac:dyDescent="0.25">
      <c r="A2485" t="s">
        <v>6795</v>
      </c>
      <c r="B2485" t="s">
        <v>6796</v>
      </c>
      <c r="C2485" t="s">
        <v>6797</v>
      </c>
      <c r="D2485">
        <v>0</v>
      </c>
      <c r="E2485" t="s">
        <v>3656</v>
      </c>
      <c r="F2485" t="s">
        <v>8480</v>
      </c>
      <c r="G2485" t="s">
        <v>8365</v>
      </c>
      <c r="H2485" t="str">
        <f>VLOOKUP(Table_Query_from_Meridian_v32[[#This Row],[COUNTRY_CODE_OF_ORIGIN]],Sheet2!A:C,3,FALSE)</f>
        <v xml:space="preserve">Poland </v>
      </c>
    </row>
    <row r="2486" spans="1:8" x14ac:dyDescent="0.25">
      <c r="A2486" t="s">
        <v>6798</v>
      </c>
      <c r="B2486" t="s">
        <v>6799</v>
      </c>
      <c r="C2486" t="s">
        <v>6800</v>
      </c>
      <c r="D2486">
        <v>0</v>
      </c>
      <c r="E2486" t="s">
        <v>3656</v>
      </c>
      <c r="F2486" t="s">
        <v>8480</v>
      </c>
      <c r="G2486" t="s">
        <v>8365</v>
      </c>
      <c r="H2486" t="str">
        <f>VLOOKUP(Table_Query_from_Meridian_v32[[#This Row],[COUNTRY_CODE_OF_ORIGIN]],Sheet2!A:C,3,FALSE)</f>
        <v xml:space="preserve">Poland </v>
      </c>
    </row>
    <row r="2487" spans="1:8" x14ac:dyDescent="0.25">
      <c r="A2487" t="s">
        <v>6801</v>
      </c>
      <c r="B2487" t="s">
        <v>6802</v>
      </c>
      <c r="C2487" t="s">
        <v>6803</v>
      </c>
      <c r="D2487">
        <v>0</v>
      </c>
      <c r="E2487" t="s">
        <v>3656</v>
      </c>
      <c r="F2487" t="s">
        <v>8480</v>
      </c>
      <c r="G2487" t="s">
        <v>8365</v>
      </c>
      <c r="H2487" t="str">
        <f>VLOOKUP(Table_Query_from_Meridian_v32[[#This Row],[COUNTRY_CODE_OF_ORIGIN]],Sheet2!A:C,3,FALSE)</f>
        <v xml:space="preserve">Poland </v>
      </c>
    </row>
    <row r="2488" spans="1:8" x14ac:dyDescent="0.25">
      <c r="A2488" t="s">
        <v>6804</v>
      </c>
      <c r="B2488" t="s">
        <v>6805</v>
      </c>
      <c r="C2488" t="s">
        <v>6806</v>
      </c>
      <c r="D2488">
        <v>0</v>
      </c>
      <c r="E2488" t="s">
        <v>3656</v>
      </c>
      <c r="F2488" t="s">
        <v>8480</v>
      </c>
      <c r="G2488" t="s">
        <v>8365</v>
      </c>
      <c r="H2488" t="str">
        <f>VLOOKUP(Table_Query_from_Meridian_v32[[#This Row],[COUNTRY_CODE_OF_ORIGIN]],Sheet2!A:C,3,FALSE)</f>
        <v xml:space="preserve">Poland </v>
      </c>
    </row>
    <row r="2489" spans="1:8" x14ac:dyDescent="0.25">
      <c r="A2489" t="s">
        <v>6807</v>
      </c>
      <c r="B2489" t="s">
        <v>6808</v>
      </c>
      <c r="C2489" t="s">
        <v>6809</v>
      </c>
      <c r="D2489">
        <v>0</v>
      </c>
      <c r="E2489" t="s">
        <v>3656</v>
      </c>
      <c r="F2489" t="s">
        <v>8480</v>
      </c>
      <c r="G2489" t="s">
        <v>8365</v>
      </c>
      <c r="H2489" t="str">
        <f>VLOOKUP(Table_Query_from_Meridian_v32[[#This Row],[COUNTRY_CODE_OF_ORIGIN]],Sheet2!A:C,3,FALSE)</f>
        <v xml:space="preserve">Poland </v>
      </c>
    </row>
    <row r="2490" spans="1:8" x14ac:dyDescent="0.25">
      <c r="A2490" t="s">
        <v>6810</v>
      </c>
      <c r="B2490" t="s">
        <v>6811</v>
      </c>
      <c r="C2490" t="s">
        <v>6812</v>
      </c>
      <c r="D2490">
        <v>0</v>
      </c>
      <c r="E2490" t="s">
        <v>3656</v>
      </c>
      <c r="F2490" t="s">
        <v>8480</v>
      </c>
      <c r="G2490" t="s">
        <v>8365</v>
      </c>
      <c r="H2490" t="str">
        <f>VLOOKUP(Table_Query_from_Meridian_v32[[#This Row],[COUNTRY_CODE_OF_ORIGIN]],Sheet2!A:C,3,FALSE)</f>
        <v xml:space="preserve">Poland </v>
      </c>
    </row>
    <row r="2491" spans="1:8" x14ac:dyDescent="0.25">
      <c r="A2491" t="s">
        <v>6813</v>
      </c>
      <c r="B2491" t="s">
        <v>6814</v>
      </c>
      <c r="C2491" t="s">
        <v>6815</v>
      </c>
      <c r="D2491">
        <v>0</v>
      </c>
      <c r="E2491" t="s">
        <v>3656</v>
      </c>
      <c r="F2491" t="s">
        <v>8480</v>
      </c>
      <c r="G2491" t="s">
        <v>8365</v>
      </c>
      <c r="H2491" t="str">
        <f>VLOOKUP(Table_Query_from_Meridian_v32[[#This Row],[COUNTRY_CODE_OF_ORIGIN]],Sheet2!A:C,3,FALSE)</f>
        <v xml:space="preserve">Poland </v>
      </c>
    </row>
    <row r="2492" spans="1:8" x14ac:dyDescent="0.25">
      <c r="A2492" t="s">
        <v>6816</v>
      </c>
      <c r="B2492" t="s">
        <v>6817</v>
      </c>
      <c r="C2492" t="s">
        <v>6818</v>
      </c>
      <c r="D2492">
        <v>0</v>
      </c>
      <c r="E2492" t="s">
        <v>3656</v>
      </c>
      <c r="F2492" t="s">
        <v>8480</v>
      </c>
      <c r="G2492" t="s">
        <v>8365</v>
      </c>
      <c r="H2492" t="str">
        <f>VLOOKUP(Table_Query_from_Meridian_v32[[#This Row],[COUNTRY_CODE_OF_ORIGIN]],Sheet2!A:C,3,FALSE)</f>
        <v xml:space="preserve">Poland </v>
      </c>
    </row>
    <row r="2493" spans="1:8" x14ac:dyDescent="0.25">
      <c r="A2493" t="s">
        <v>6819</v>
      </c>
      <c r="B2493" t="s">
        <v>6820</v>
      </c>
      <c r="C2493" t="s">
        <v>6821</v>
      </c>
      <c r="D2493">
        <v>0</v>
      </c>
      <c r="E2493" t="s">
        <v>3656</v>
      </c>
      <c r="F2493" t="s">
        <v>8480</v>
      </c>
      <c r="G2493" t="s">
        <v>8365</v>
      </c>
      <c r="H2493" t="str">
        <f>VLOOKUP(Table_Query_from_Meridian_v32[[#This Row],[COUNTRY_CODE_OF_ORIGIN]],Sheet2!A:C,3,FALSE)</f>
        <v xml:space="preserve">Poland </v>
      </c>
    </row>
    <row r="2494" spans="1:8" x14ac:dyDescent="0.25">
      <c r="A2494" t="s">
        <v>6822</v>
      </c>
      <c r="B2494" t="s">
        <v>6823</v>
      </c>
      <c r="C2494" t="s">
        <v>6824</v>
      </c>
      <c r="D2494">
        <v>0</v>
      </c>
      <c r="E2494" t="s">
        <v>3656</v>
      </c>
      <c r="F2494" t="s">
        <v>8480</v>
      </c>
      <c r="G2494" t="s">
        <v>8365</v>
      </c>
      <c r="H2494" t="str">
        <f>VLOOKUP(Table_Query_from_Meridian_v32[[#This Row],[COUNTRY_CODE_OF_ORIGIN]],Sheet2!A:C,3,FALSE)</f>
        <v xml:space="preserve">Poland </v>
      </c>
    </row>
    <row r="2495" spans="1:8" x14ac:dyDescent="0.25">
      <c r="A2495" t="s">
        <v>6825</v>
      </c>
      <c r="B2495" t="s">
        <v>6826</v>
      </c>
      <c r="C2495" t="s">
        <v>6827</v>
      </c>
      <c r="D2495">
        <v>0</v>
      </c>
      <c r="E2495" t="s">
        <v>3656</v>
      </c>
      <c r="F2495" t="s">
        <v>8480</v>
      </c>
      <c r="G2495" t="s">
        <v>8365</v>
      </c>
      <c r="H2495" t="str">
        <f>VLOOKUP(Table_Query_from_Meridian_v32[[#This Row],[COUNTRY_CODE_OF_ORIGIN]],Sheet2!A:C,3,FALSE)</f>
        <v xml:space="preserve">Poland </v>
      </c>
    </row>
    <row r="2496" spans="1:8" x14ac:dyDescent="0.25">
      <c r="A2496" t="s">
        <v>6828</v>
      </c>
      <c r="B2496" t="s">
        <v>6829</v>
      </c>
      <c r="C2496" t="s">
        <v>6830</v>
      </c>
      <c r="D2496">
        <v>0</v>
      </c>
      <c r="E2496" t="s">
        <v>3656</v>
      </c>
      <c r="F2496" t="s">
        <v>8480</v>
      </c>
      <c r="G2496" t="s">
        <v>8365</v>
      </c>
      <c r="H2496" t="str">
        <f>VLOOKUP(Table_Query_from_Meridian_v32[[#This Row],[COUNTRY_CODE_OF_ORIGIN]],Sheet2!A:C,3,FALSE)</f>
        <v xml:space="preserve">Poland </v>
      </c>
    </row>
    <row r="2497" spans="1:8" x14ac:dyDescent="0.25">
      <c r="A2497" t="s">
        <v>6831</v>
      </c>
      <c r="B2497" t="s">
        <v>6832</v>
      </c>
      <c r="C2497" t="s">
        <v>6833</v>
      </c>
      <c r="D2497">
        <v>0</v>
      </c>
      <c r="E2497" t="s">
        <v>3656</v>
      </c>
      <c r="F2497" t="s">
        <v>8480</v>
      </c>
      <c r="G2497" t="s">
        <v>8365</v>
      </c>
      <c r="H2497" t="str">
        <f>VLOOKUP(Table_Query_from_Meridian_v32[[#This Row],[COUNTRY_CODE_OF_ORIGIN]],Sheet2!A:C,3,FALSE)</f>
        <v xml:space="preserve">Poland </v>
      </c>
    </row>
    <row r="2498" spans="1:8" x14ac:dyDescent="0.25">
      <c r="A2498" t="s">
        <v>6834</v>
      </c>
      <c r="B2498" t="s">
        <v>6835</v>
      </c>
      <c r="C2498" t="s">
        <v>6836</v>
      </c>
      <c r="D2498">
        <v>0</v>
      </c>
      <c r="E2498" t="s">
        <v>3656</v>
      </c>
      <c r="F2498" t="s">
        <v>8480</v>
      </c>
      <c r="G2498" t="s">
        <v>8365</v>
      </c>
      <c r="H2498" t="str">
        <f>VLOOKUP(Table_Query_from_Meridian_v32[[#This Row],[COUNTRY_CODE_OF_ORIGIN]],Sheet2!A:C,3,FALSE)</f>
        <v xml:space="preserve">Poland </v>
      </c>
    </row>
    <row r="2499" spans="1:8" x14ac:dyDescent="0.25">
      <c r="A2499" t="s">
        <v>6837</v>
      </c>
      <c r="B2499" t="s">
        <v>6838</v>
      </c>
      <c r="C2499" t="s">
        <v>5</v>
      </c>
      <c r="D2499">
        <v>0</v>
      </c>
      <c r="E2499" t="s">
        <v>6</v>
      </c>
      <c r="F2499" t="s">
        <v>5</v>
      </c>
      <c r="G2499" t="s">
        <v>5</v>
      </c>
      <c r="H2499" t="str">
        <f>VLOOKUP(Table_Query_from_Meridian_v32[[#This Row],[COUNTRY_CODE_OF_ORIGIN]],Sheet2!A:C,3,FALSE)</f>
        <v xml:space="preserve">Great Britain (United Kingdom) </v>
      </c>
    </row>
    <row r="2500" spans="1:8" x14ac:dyDescent="0.25">
      <c r="A2500" t="s">
        <v>6839</v>
      </c>
      <c r="B2500" t="s">
        <v>6840</v>
      </c>
      <c r="C2500" t="s">
        <v>6841</v>
      </c>
      <c r="D2500">
        <v>1.8</v>
      </c>
      <c r="E2500" t="s">
        <v>217</v>
      </c>
      <c r="F2500" t="s">
        <v>6842</v>
      </c>
      <c r="G2500" t="s">
        <v>8481</v>
      </c>
      <c r="H2500" t="str">
        <f>VLOOKUP(Table_Query_from_Meridian_v32[[#This Row],[COUNTRY_CODE_OF_ORIGIN]],Sheet2!A:C,3,FALSE)</f>
        <v xml:space="preserve">United States </v>
      </c>
    </row>
    <row r="2501" spans="1:8" x14ac:dyDescent="0.25">
      <c r="A2501" t="s">
        <v>6843</v>
      </c>
      <c r="B2501" t="s">
        <v>6844</v>
      </c>
      <c r="C2501" t="s">
        <v>6845</v>
      </c>
      <c r="D2501">
        <v>3.2</v>
      </c>
      <c r="E2501" t="s">
        <v>217</v>
      </c>
      <c r="F2501" t="s">
        <v>6842</v>
      </c>
      <c r="G2501" t="s">
        <v>8481</v>
      </c>
      <c r="H2501" t="str">
        <f>VLOOKUP(Table_Query_from_Meridian_v32[[#This Row],[COUNTRY_CODE_OF_ORIGIN]],Sheet2!A:C,3,FALSE)</f>
        <v xml:space="preserve">United States </v>
      </c>
    </row>
    <row r="2502" spans="1:8" x14ac:dyDescent="0.25">
      <c r="A2502" t="s">
        <v>6846</v>
      </c>
      <c r="B2502" t="s">
        <v>6847</v>
      </c>
      <c r="C2502" t="s">
        <v>6848</v>
      </c>
      <c r="D2502">
        <v>5.2</v>
      </c>
      <c r="E2502" t="s">
        <v>217</v>
      </c>
      <c r="F2502" t="s">
        <v>6842</v>
      </c>
      <c r="G2502" t="s">
        <v>8481</v>
      </c>
      <c r="H2502" t="str">
        <f>VLOOKUP(Table_Query_from_Meridian_v32[[#This Row],[COUNTRY_CODE_OF_ORIGIN]],Sheet2!A:C,3,FALSE)</f>
        <v xml:space="preserve">United States </v>
      </c>
    </row>
    <row r="2503" spans="1:8" x14ac:dyDescent="0.25">
      <c r="A2503" t="s">
        <v>6849</v>
      </c>
      <c r="B2503" t="s">
        <v>6850</v>
      </c>
      <c r="C2503" t="s">
        <v>6851</v>
      </c>
      <c r="D2503">
        <v>7.8</v>
      </c>
      <c r="E2503" t="s">
        <v>217</v>
      </c>
      <c r="F2503" t="s">
        <v>6842</v>
      </c>
      <c r="G2503" t="s">
        <v>8481</v>
      </c>
      <c r="H2503" t="str">
        <f>VLOOKUP(Table_Query_from_Meridian_v32[[#This Row],[COUNTRY_CODE_OF_ORIGIN]],Sheet2!A:C,3,FALSE)</f>
        <v xml:space="preserve">United States </v>
      </c>
    </row>
    <row r="2504" spans="1:8" x14ac:dyDescent="0.25">
      <c r="A2504" t="s">
        <v>6852</v>
      </c>
      <c r="B2504" t="s">
        <v>6853</v>
      </c>
      <c r="C2504" t="s">
        <v>6854</v>
      </c>
      <c r="D2504">
        <v>11.5</v>
      </c>
      <c r="E2504" t="s">
        <v>217</v>
      </c>
      <c r="F2504" t="s">
        <v>6842</v>
      </c>
      <c r="G2504" t="s">
        <v>8481</v>
      </c>
      <c r="H2504" t="str">
        <f>VLOOKUP(Table_Query_from_Meridian_v32[[#This Row],[COUNTRY_CODE_OF_ORIGIN]],Sheet2!A:C,3,FALSE)</f>
        <v xml:space="preserve">United States </v>
      </c>
    </row>
    <row r="2505" spans="1:8" x14ac:dyDescent="0.25">
      <c r="A2505" t="s">
        <v>6855</v>
      </c>
      <c r="B2505" t="s">
        <v>6856</v>
      </c>
      <c r="C2505" t="s">
        <v>6857</v>
      </c>
      <c r="D2505">
        <v>16.600000000000001</v>
      </c>
      <c r="E2505" t="s">
        <v>217</v>
      </c>
      <c r="F2505" t="s">
        <v>6842</v>
      </c>
      <c r="G2505" t="s">
        <v>8481</v>
      </c>
      <c r="H2505" t="str">
        <f>VLOOKUP(Table_Query_from_Meridian_v32[[#This Row],[COUNTRY_CODE_OF_ORIGIN]],Sheet2!A:C,3,FALSE)</f>
        <v xml:space="preserve">United States </v>
      </c>
    </row>
    <row r="2506" spans="1:8" x14ac:dyDescent="0.25">
      <c r="A2506" t="s">
        <v>6858</v>
      </c>
      <c r="B2506" t="s">
        <v>6859</v>
      </c>
      <c r="C2506" t="s">
        <v>6860</v>
      </c>
      <c r="D2506">
        <v>25</v>
      </c>
      <c r="E2506" t="s">
        <v>217</v>
      </c>
      <c r="F2506" t="s">
        <v>6842</v>
      </c>
      <c r="G2506" t="s">
        <v>8481</v>
      </c>
      <c r="H2506" t="str">
        <f>VLOOKUP(Table_Query_from_Meridian_v32[[#This Row],[COUNTRY_CODE_OF_ORIGIN]],Sheet2!A:C,3,FALSE)</f>
        <v xml:space="preserve">United States </v>
      </c>
    </row>
    <row r="2507" spans="1:8" x14ac:dyDescent="0.25">
      <c r="A2507" t="s">
        <v>6861</v>
      </c>
      <c r="B2507" t="s">
        <v>6862</v>
      </c>
      <c r="C2507" t="s">
        <v>5</v>
      </c>
      <c r="D2507">
        <v>0</v>
      </c>
      <c r="E2507" t="s">
        <v>217</v>
      </c>
      <c r="F2507" t="s">
        <v>6842</v>
      </c>
      <c r="G2507" t="s">
        <v>8481</v>
      </c>
      <c r="H2507" t="str">
        <f>VLOOKUP(Table_Query_from_Meridian_v32[[#This Row],[COUNTRY_CODE_OF_ORIGIN]],Sheet2!A:C,3,FALSE)</f>
        <v xml:space="preserve">United States </v>
      </c>
    </row>
    <row r="2508" spans="1:8" x14ac:dyDescent="0.25">
      <c r="A2508" t="s">
        <v>6863</v>
      </c>
      <c r="B2508" t="s">
        <v>6864</v>
      </c>
      <c r="C2508" t="s">
        <v>6865</v>
      </c>
      <c r="D2508">
        <v>0</v>
      </c>
      <c r="E2508" t="s">
        <v>217</v>
      </c>
      <c r="F2508" t="s">
        <v>6842</v>
      </c>
      <c r="G2508" t="s">
        <v>8481</v>
      </c>
      <c r="H2508" t="str">
        <f>VLOOKUP(Table_Query_from_Meridian_v32[[#This Row],[COUNTRY_CODE_OF_ORIGIN]],Sheet2!A:C,3,FALSE)</f>
        <v xml:space="preserve">United States </v>
      </c>
    </row>
    <row r="2509" spans="1:8" x14ac:dyDescent="0.25">
      <c r="A2509" t="s">
        <v>6866</v>
      </c>
      <c r="B2509" t="s">
        <v>6867</v>
      </c>
      <c r="C2509" t="s">
        <v>5</v>
      </c>
      <c r="D2509">
        <v>10.119999999999999</v>
      </c>
      <c r="E2509" t="s">
        <v>217</v>
      </c>
      <c r="F2509" t="s">
        <v>6842</v>
      </c>
      <c r="G2509" t="s">
        <v>8481</v>
      </c>
      <c r="H2509" t="str">
        <f>VLOOKUP(Table_Query_from_Meridian_v32[[#This Row],[COUNTRY_CODE_OF_ORIGIN]],Sheet2!A:C,3,FALSE)</f>
        <v xml:space="preserve">United States </v>
      </c>
    </row>
    <row r="2510" spans="1:8" x14ac:dyDescent="0.25">
      <c r="A2510" t="s">
        <v>6868</v>
      </c>
      <c r="B2510" t="s">
        <v>6869</v>
      </c>
      <c r="C2510" t="s">
        <v>5</v>
      </c>
      <c r="D2510">
        <v>11.05</v>
      </c>
      <c r="E2510" t="s">
        <v>217</v>
      </c>
      <c r="F2510" t="s">
        <v>6842</v>
      </c>
      <c r="G2510" t="s">
        <v>8481</v>
      </c>
      <c r="H2510" t="str">
        <f>VLOOKUP(Table_Query_from_Meridian_v32[[#This Row],[COUNTRY_CODE_OF_ORIGIN]],Sheet2!A:C,3,FALSE)</f>
        <v xml:space="preserve">United States </v>
      </c>
    </row>
    <row r="2511" spans="1:8" x14ac:dyDescent="0.25">
      <c r="A2511" t="s">
        <v>6870</v>
      </c>
      <c r="B2511" t="s">
        <v>6871</v>
      </c>
      <c r="C2511" t="s">
        <v>6872</v>
      </c>
      <c r="D2511">
        <v>0.56999999999999995</v>
      </c>
      <c r="E2511" t="s">
        <v>217</v>
      </c>
      <c r="F2511" t="s">
        <v>6842</v>
      </c>
      <c r="G2511" t="s">
        <v>8481</v>
      </c>
      <c r="H2511" t="str">
        <f>VLOOKUP(Table_Query_from_Meridian_v32[[#This Row],[COUNTRY_CODE_OF_ORIGIN]],Sheet2!A:C,3,FALSE)</f>
        <v xml:space="preserve">United States </v>
      </c>
    </row>
    <row r="2512" spans="1:8" x14ac:dyDescent="0.25">
      <c r="A2512" t="s">
        <v>6873</v>
      </c>
      <c r="B2512" t="s">
        <v>6874</v>
      </c>
      <c r="C2512" t="s">
        <v>6875</v>
      </c>
      <c r="D2512">
        <v>0.8</v>
      </c>
      <c r="E2512" t="s">
        <v>217</v>
      </c>
      <c r="F2512" t="s">
        <v>6842</v>
      </c>
      <c r="G2512" t="s">
        <v>8481</v>
      </c>
      <c r="H2512" t="str">
        <f>VLOOKUP(Table_Query_from_Meridian_v32[[#This Row],[COUNTRY_CODE_OF_ORIGIN]],Sheet2!A:C,3,FALSE)</f>
        <v xml:space="preserve">United States </v>
      </c>
    </row>
    <row r="2513" spans="1:8" x14ac:dyDescent="0.25">
      <c r="A2513" t="s">
        <v>6876</v>
      </c>
      <c r="B2513" t="s">
        <v>6877</v>
      </c>
      <c r="C2513" t="s">
        <v>6878</v>
      </c>
      <c r="D2513">
        <v>0.8</v>
      </c>
      <c r="E2513" t="s">
        <v>217</v>
      </c>
      <c r="F2513" t="s">
        <v>6842</v>
      </c>
      <c r="G2513" t="s">
        <v>8481</v>
      </c>
      <c r="H2513" t="str">
        <f>VLOOKUP(Table_Query_from_Meridian_v32[[#This Row],[COUNTRY_CODE_OF_ORIGIN]],Sheet2!A:C,3,FALSE)</f>
        <v xml:space="preserve">United States </v>
      </c>
    </row>
    <row r="2514" spans="1:8" x14ac:dyDescent="0.25">
      <c r="A2514" t="s">
        <v>6879</v>
      </c>
      <c r="B2514" t="s">
        <v>6880</v>
      </c>
      <c r="C2514" t="s">
        <v>6881</v>
      </c>
      <c r="D2514">
        <v>0.8</v>
      </c>
      <c r="E2514" t="s">
        <v>217</v>
      </c>
      <c r="F2514" t="s">
        <v>6842</v>
      </c>
      <c r="G2514" t="s">
        <v>8481</v>
      </c>
      <c r="H2514" t="str">
        <f>VLOOKUP(Table_Query_from_Meridian_v32[[#This Row],[COUNTRY_CODE_OF_ORIGIN]],Sheet2!A:C,3,FALSE)</f>
        <v xml:space="preserve">United States </v>
      </c>
    </row>
    <row r="2515" spans="1:8" x14ac:dyDescent="0.25">
      <c r="A2515" t="s">
        <v>6882</v>
      </c>
      <c r="B2515" t="s">
        <v>6883</v>
      </c>
      <c r="C2515" t="s">
        <v>6884</v>
      </c>
      <c r="D2515">
        <v>1.05</v>
      </c>
      <c r="E2515" t="s">
        <v>217</v>
      </c>
      <c r="F2515" t="s">
        <v>6842</v>
      </c>
      <c r="G2515" t="s">
        <v>8481</v>
      </c>
      <c r="H2515" t="str">
        <f>VLOOKUP(Table_Query_from_Meridian_v32[[#This Row],[COUNTRY_CODE_OF_ORIGIN]],Sheet2!A:C,3,FALSE)</f>
        <v xml:space="preserve">United States </v>
      </c>
    </row>
    <row r="2516" spans="1:8" x14ac:dyDescent="0.25">
      <c r="A2516" t="s">
        <v>6885</v>
      </c>
      <c r="B2516" t="s">
        <v>6886</v>
      </c>
      <c r="C2516" t="s">
        <v>6887</v>
      </c>
      <c r="D2516">
        <v>2</v>
      </c>
      <c r="E2516" t="s">
        <v>217</v>
      </c>
      <c r="F2516" t="s">
        <v>6842</v>
      </c>
      <c r="G2516" t="s">
        <v>8481</v>
      </c>
      <c r="H2516" t="str">
        <f>VLOOKUP(Table_Query_from_Meridian_v32[[#This Row],[COUNTRY_CODE_OF_ORIGIN]],Sheet2!A:C,3,FALSE)</f>
        <v xml:space="preserve">United States </v>
      </c>
    </row>
    <row r="2517" spans="1:8" x14ac:dyDescent="0.25">
      <c r="A2517" t="s">
        <v>6888</v>
      </c>
      <c r="B2517" t="s">
        <v>6889</v>
      </c>
      <c r="C2517" t="s">
        <v>6890</v>
      </c>
      <c r="D2517">
        <v>2.02</v>
      </c>
      <c r="E2517" t="s">
        <v>217</v>
      </c>
      <c r="F2517" t="s">
        <v>6842</v>
      </c>
      <c r="G2517" t="s">
        <v>8481</v>
      </c>
      <c r="H2517" t="str">
        <f>VLOOKUP(Table_Query_from_Meridian_v32[[#This Row],[COUNTRY_CODE_OF_ORIGIN]],Sheet2!A:C,3,FALSE)</f>
        <v xml:space="preserve">United States </v>
      </c>
    </row>
    <row r="2518" spans="1:8" x14ac:dyDescent="0.25">
      <c r="A2518" t="s">
        <v>6891</v>
      </c>
      <c r="B2518" t="s">
        <v>6892</v>
      </c>
      <c r="C2518" t="s">
        <v>6893</v>
      </c>
      <c r="D2518">
        <v>3.03</v>
      </c>
      <c r="E2518" t="s">
        <v>217</v>
      </c>
      <c r="F2518" t="s">
        <v>6842</v>
      </c>
      <c r="G2518" t="s">
        <v>8481</v>
      </c>
      <c r="H2518" t="str">
        <f>VLOOKUP(Table_Query_from_Meridian_v32[[#This Row],[COUNTRY_CODE_OF_ORIGIN]],Sheet2!A:C,3,FALSE)</f>
        <v xml:space="preserve">United States </v>
      </c>
    </row>
    <row r="2519" spans="1:8" x14ac:dyDescent="0.25">
      <c r="A2519" t="s">
        <v>6894</v>
      </c>
      <c r="B2519" t="s">
        <v>6895</v>
      </c>
      <c r="C2519" t="s">
        <v>6896</v>
      </c>
      <c r="D2519">
        <v>1.1000000000000001</v>
      </c>
      <c r="E2519" t="s">
        <v>217</v>
      </c>
      <c r="F2519" t="s">
        <v>6842</v>
      </c>
      <c r="G2519" t="s">
        <v>8481</v>
      </c>
      <c r="H2519" t="str">
        <f>VLOOKUP(Table_Query_from_Meridian_v32[[#This Row],[COUNTRY_CODE_OF_ORIGIN]],Sheet2!A:C,3,FALSE)</f>
        <v xml:space="preserve">United States </v>
      </c>
    </row>
    <row r="2520" spans="1:8" x14ac:dyDescent="0.25">
      <c r="A2520" t="s">
        <v>6897</v>
      </c>
      <c r="B2520" t="s">
        <v>6898</v>
      </c>
      <c r="C2520" t="s">
        <v>6899</v>
      </c>
      <c r="D2520">
        <v>1.3</v>
      </c>
      <c r="E2520" t="s">
        <v>217</v>
      </c>
      <c r="F2520" t="s">
        <v>6842</v>
      </c>
      <c r="G2520" t="s">
        <v>8481</v>
      </c>
      <c r="H2520" t="str">
        <f>VLOOKUP(Table_Query_from_Meridian_v32[[#This Row],[COUNTRY_CODE_OF_ORIGIN]],Sheet2!A:C,3,FALSE)</f>
        <v xml:space="preserve">United States </v>
      </c>
    </row>
    <row r="2521" spans="1:8" x14ac:dyDescent="0.25">
      <c r="A2521" t="s">
        <v>6900</v>
      </c>
      <c r="B2521" t="s">
        <v>6901</v>
      </c>
      <c r="C2521" t="s">
        <v>6902</v>
      </c>
      <c r="D2521">
        <v>2.2000000000000002</v>
      </c>
      <c r="E2521" t="s">
        <v>217</v>
      </c>
      <c r="F2521" t="s">
        <v>6842</v>
      </c>
      <c r="G2521" t="s">
        <v>8481</v>
      </c>
      <c r="H2521" t="str">
        <f>VLOOKUP(Table_Query_from_Meridian_v32[[#This Row],[COUNTRY_CODE_OF_ORIGIN]],Sheet2!A:C,3,FALSE)</f>
        <v xml:space="preserve">United States </v>
      </c>
    </row>
    <row r="2522" spans="1:8" x14ac:dyDescent="0.25">
      <c r="A2522" t="s">
        <v>6903</v>
      </c>
      <c r="B2522" t="s">
        <v>6904</v>
      </c>
      <c r="C2522" t="s">
        <v>6905</v>
      </c>
      <c r="D2522">
        <v>3.8</v>
      </c>
      <c r="E2522" t="s">
        <v>217</v>
      </c>
      <c r="F2522" t="s">
        <v>6842</v>
      </c>
      <c r="G2522" t="s">
        <v>8481</v>
      </c>
      <c r="H2522" t="str">
        <f>VLOOKUP(Table_Query_from_Meridian_v32[[#This Row],[COUNTRY_CODE_OF_ORIGIN]],Sheet2!A:C,3,FALSE)</f>
        <v xml:space="preserve">United States </v>
      </c>
    </row>
    <row r="2523" spans="1:8" x14ac:dyDescent="0.25">
      <c r="A2523" t="s">
        <v>6906</v>
      </c>
      <c r="B2523" t="s">
        <v>6907</v>
      </c>
      <c r="C2523" t="s">
        <v>6908</v>
      </c>
      <c r="D2523">
        <v>5.5</v>
      </c>
      <c r="E2523" t="s">
        <v>217</v>
      </c>
      <c r="F2523" t="s">
        <v>6842</v>
      </c>
      <c r="G2523" t="s">
        <v>8481</v>
      </c>
      <c r="H2523" t="str">
        <f>VLOOKUP(Table_Query_from_Meridian_v32[[#This Row],[COUNTRY_CODE_OF_ORIGIN]],Sheet2!A:C,3,FALSE)</f>
        <v xml:space="preserve">United States </v>
      </c>
    </row>
    <row r="2524" spans="1:8" x14ac:dyDescent="0.25">
      <c r="A2524" t="s">
        <v>6909</v>
      </c>
      <c r="B2524" t="s">
        <v>6910</v>
      </c>
      <c r="C2524" t="s">
        <v>6911</v>
      </c>
      <c r="D2524">
        <v>8.1999999999999993</v>
      </c>
      <c r="E2524" t="s">
        <v>217</v>
      </c>
      <c r="F2524" t="s">
        <v>6842</v>
      </c>
      <c r="G2524" t="s">
        <v>8481</v>
      </c>
      <c r="H2524" t="str">
        <f>VLOOKUP(Table_Query_from_Meridian_v32[[#This Row],[COUNTRY_CODE_OF_ORIGIN]],Sheet2!A:C,3,FALSE)</f>
        <v xml:space="preserve">United States </v>
      </c>
    </row>
    <row r="2525" spans="1:8" x14ac:dyDescent="0.25">
      <c r="A2525" t="s">
        <v>6912</v>
      </c>
      <c r="B2525" t="s">
        <v>6913</v>
      </c>
      <c r="C2525" t="s">
        <v>6914</v>
      </c>
      <c r="D2525">
        <v>0</v>
      </c>
      <c r="E2525" t="s">
        <v>217</v>
      </c>
      <c r="F2525" t="s">
        <v>6842</v>
      </c>
      <c r="G2525" t="s">
        <v>8481</v>
      </c>
      <c r="H2525" t="str">
        <f>VLOOKUP(Table_Query_from_Meridian_v32[[#This Row],[COUNTRY_CODE_OF_ORIGIN]],Sheet2!A:C,3,FALSE)</f>
        <v xml:space="preserve">United States </v>
      </c>
    </row>
    <row r="2526" spans="1:8" x14ac:dyDescent="0.25">
      <c r="A2526" t="s">
        <v>6915</v>
      </c>
      <c r="B2526" t="s">
        <v>6916</v>
      </c>
      <c r="C2526" t="s">
        <v>6917</v>
      </c>
      <c r="D2526">
        <v>0</v>
      </c>
      <c r="E2526" t="s">
        <v>217</v>
      </c>
      <c r="F2526" t="s">
        <v>6842</v>
      </c>
      <c r="G2526" t="s">
        <v>8481</v>
      </c>
      <c r="H2526" t="str">
        <f>VLOOKUP(Table_Query_from_Meridian_v32[[#This Row],[COUNTRY_CODE_OF_ORIGIN]],Sheet2!A:C,3,FALSE)</f>
        <v xml:space="preserve">United States </v>
      </c>
    </row>
    <row r="2527" spans="1:8" x14ac:dyDescent="0.25">
      <c r="A2527" t="s">
        <v>6918</v>
      </c>
      <c r="B2527" t="s">
        <v>6919</v>
      </c>
      <c r="C2527" t="s">
        <v>6920</v>
      </c>
      <c r="D2527">
        <v>0</v>
      </c>
      <c r="E2527" t="s">
        <v>217</v>
      </c>
      <c r="F2527" t="s">
        <v>6842</v>
      </c>
      <c r="G2527" t="s">
        <v>8481</v>
      </c>
      <c r="H2527" t="str">
        <f>VLOOKUP(Table_Query_from_Meridian_v32[[#This Row],[COUNTRY_CODE_OF_ORIGIN]],Sheet2!A:C,3,FALSE)</f>
        <v xml:space="preserve">United States </v>
      </c>
    </row>
    <row r="2528" spans="1:8" x14ac:dyDescent="0.25">
      <c r="A2528" t="s">
        <v>6921</v>
      </c>
      <c r="B2528" t="s">
        <v>6922</v>
      </c>
      <c r="C2528" t="s">
        <v>6923</v>
      </c>
      <c r="D2528">
        <v>3.8</v>
      </c>
      <c r="E2528" t="s">
        <v>217</v>
      </c>
      <c r="F2528" t="s">
        <v>6842</v>
      </c>
      <c r="G2528" t="s">
        <v>8481</v>
      </c>
      <c r="H2528" t="str">
        <f>VLOOKUP(Table_Query_from_Meridian_v32[[#This Row],[COUNTRY_CODE_OF_ORIGIN]],Sheet2!A:C,3,FALSE)</f>
        <v xml:space="preserve">United States </v>
      </c>
    </row>
    <row r="2529" spans="1:8" x14ac:dyDescent="0.25">
      <c r="A2529" t="s">
        <v>6924</v>
      </c>
      <c r="B2529" t="s">
        <v>6925</v>
      </c>
      <c r="C2529" t="s">
        <v>6926</v>
      </c>
      <c r="D2529">
        <v>0</v>
      </c>
      <c r="E2529" t="s">
        <v>217</v>
      </c>
      <c r="F2529" t="s">
        <v>6842</v>
      </c>
      <c r="G2529" t="s">
        <v>8481</v>
      </c>
      <c r="H2529" t="str">
        <f>VLOOKUP(Table_Query_from_Meridian_v32[[#This Row],[COUNTRY_CODE_OF_ORIGIN]],Sheet2!A:C,3,FALSE)</f>
        <v xml:space="preserve">United States </v>
      </c>
    </row>
    <row r="2530" spans="1:8" x14ac:dyDescent="0.25">
      <c r="A2530" t="s">
        <v>6927</v>
      </c>
      <c r="B2530" t="s">
        <v>6928</v>
      </c>
      <c r="C2530" t="s">
        <v>6929</v>
      </c>
      <c r="D2530">
        <v>0</v>
      </c>
      <c r="E2530" t="s">
        <v>217</v>
      </c>
      <c r="F2530" t="s">
        <v>6842</v>
      </c>
      <c r="G2530" t="s">
        <v>8481</v>
      </c>
      <c r="H2530" t="str">
        <f>VLOOKUP(Table_Query_from_Meridian_v32[[#This Row],[COUNTRY_CODE_OF_ORIGIN]],Sheet2!A:C,3,FALSE)</f>
        <v xml:space="preserve">United States </v>
      </c>
    </row>
    <row r="2531" spans="1:8" x14ac:dyDescent="0.25">
      <c r="A2531" t="s">
        <v>6930</v>
      </c>
      <c r="B2531" t="s">
        <v>6931</v>
      </c>
      <c r="C2531" t="s">
        <v>6932</v>
      </c>
      <c r="D2531">
        <v>0</v>
      </c>
      <c r="E2531" t="s">
        <v>217</v>
      </c>
      <c r="F2531" t="s">
        <v>6842</v>
      </c>
      <c r="G2531" t="s">
        <v>8481</v>
      </c>
      <c r="H2531" t="str">
        <f>VLOOKUP(Table_Query_from_Meridian_v32[[#This Row],[COUNTRY_CODE_OF_ORIGIN]],Sheet2!A:C,3,FALSE)</f>
        <v xml:space="preserve">United States </v>
      </c>
    </row>
    <row r="2532" spans="1:8" x14ac:dyDescent="0.25">
      <c r="A2532" t="s">
        <v>6933</v>
      </c>
      <c r="B2532" t="s">
        <v>6934</v>
      </c>
      <c r="C2532" t="s">
        <v>6935</v>
      </c>
      <c r="D2532">
        <v>0</v>
      </c>
      <c r="E2532" t="s">
        <v>217</v>
      </c>
      <c r="F2532" t="s">
        <v>6842</v>
      </c>
      <c r="G2532" t="s">
        <v>8481</v>
      </c>
      <c r="H2532" t="str">
        <f>VLOOKUP(Table_Query_from_Meridian_v32[[#This Row],[COUNTRY_CODE_OF_ORIGIN]],Sheet2!A:C,3,FALSE)</f>
        <v xml:space="preserve">United States </v>
      </c>
    </row>
    <row r="2533" spans="1:8" x14ac:dyDescent="0.25">
      <c r="A2533" t="s">
        <v>6936</v>
      </c>
      <c r="B2533" t="s">
        <v>6937</v>
      </c>
      <c r="C2533" t="s">
        <v>6938</v>
      </c>
      <c r="D2533">
        <v>0</v>
      </c>
      <c r="E2533" t="s">
        <v>217</v>
      </c>
      <c r="F2533" t="s">
        <v>6842</v>
      </c>
      <c r="G2533" t="s">
        <v>8481</v>
      </c>
      <c r="H2533" t="str">
        <f>VLOOKUP(Table_Query_from_Meridian_v32[[#This Row],[COUNTRY_CODE_OF_ORIGIN]],Sheet2!A:C,3,FALSE)</f>
        <v xml:space="preserve">United States </v>
      </c>
    </row>
    <row r="2534" spans="1:8" x14ac:dyDescent="0.25">
      <c r="A2534" t="s">
        <v>6939</v>
      </c>
      <c r="B2534" t="s">
        <v>6940</v>
      </c>
      <c r="C2534" t="s">
        <v>6941</v>
      </c>
      <c r="D2534">
        <v>0</v>
      </c>
      <c r="E2534" t="s">
        <v>217</v>
      </c>
      <c r="F2534" t="s">
        <v>6842</v>
      </c>
      <c r="G2534" t="s">
        <v>8481</v>
      </c>
      <c r="H2534" t="str">
        <f>VLOOKUP(Table_Query_from_Meridian_v32[[#This Row],[COUNTRY_CODE_OF_ORIGIN]],Sheet2!A:C,3,FALSE)</f>
        <v xml:space="preserve">United States </v>
      </c>
    </row>
    <row r="2535" spans="1:8" x14ac:dyDescent="0.25">
      <c r="A2535" t="s">
        <v>6942</v>
      </c>
      <c r="B2535" t="s">
        <v>6943</v>
      </c>
      <c r="C2535" t="s">
        <v>6944</v>
      </c>
      <c r="D2535">
        <v>0</v>
      </c>
      <c r="E2535" t="s">
        <v>217</v>
      </c>
      <c r="F2535" t="s">
        <v>6842</v>
      </c>
      <c r="G2535" t="s">
        <v>8481</v>
      </c>
      <c r="H2535" t="str">
        <f>VLOOKUP(Table_Query_from_Meridian_v32[[#This Row],[COUNTRY_CODE_OF_ORIGIN]],Sheet2!A:C,3,FALSE)</f>
        <v xml:space="preserve">United States </v>
      </c>
    </row>
    <row r="2536" spans="1:8" x14ac:dyDescent="0.25">
      <c r="A2536" t="s">
        <v>6945</v>
      </c>
      <c r="B2536" t="s">
        <v>6946</v>
      </c>
      <c r="C2536" t="s">
        <v>6947</v>
      </c>
      <c r="D2536">
        <v>0</v>
      </c>
      <c r="E2536" t="s">
        <v>217</v>
      </c>
      <c r="F2536" t="s">
        <v>6842</v>
      </c>
      <c r="G2536" t="s">
        <v>8481</v>
      </c>
      <c r="H2536" t="str">
        <f>VLOOKUP(Table_Query_from_Meridian_v32[[#This Row],[COUNTRY_CODE_OF_ORIGIN]],Sheet2!A:C,3,FALSE)</f>
        <v xml:space="preserve">United States </v>
      </c>
    </row>
    <row r="2537" spans="1:8" x14ac:dyDescent="0.25">
      <c r="A2537" t="s">
        <v>6948</v>
      </c>
      <c r="B2537" t="s">
        <v>6949</v>
      </c>
      <c r="C2537" t="s">
        <v>5</v>
      </c>
      <c r="D2537">
        <v>0</v>
      </c>
      <c r="E2537" t="s">
        <v>217</v>
      </c>
      <c r="F2537" t="s">
        <v>6842</v>
      </c>
      <c r="G2537" t="s">
        <v>8481</v>
      </c>
      <c r="H2537" t="str">
        <f>VLOOKUP(Table_Query_from_Meridian_v32[[#This Row],[COUNTRY_CODE_OF_ORIGIN]],Sheet2!A:C,3,FALSE)</f>
        <v xml:space="preserve">United States </v>
      </c>
    </row>
    <row r="2538" spans="1:8" x14ac:dyDescent="0.25">
      <c r="A2538" t="s">
        <v>6950</v>
      </c>
      <c r="B2538" t="s">
        <v>6951</v>
      </c>
      <c r="C2538" t="s">
        <v>5</v>
      </c>
      <c r="D2538">
        <v>0</v>
      </c>
      <c r="E2538" t="s">
        <v>217</v>
      </c>
      <c r="F2538" t="s">
        <v>6842</v>
      </c>
      <c r="G2538" t="s">
        <v>8481</v>
      </c>
      <c r="H2538" t="str">
        <f>VLOOKUP(Table_Query_from_Meridian_v32[[#This Row],[COUNTRY_CODE_OF_ORIGIN]],Sheet2!A:C,3,FALSE)</f>
        <v xml:space="preserve">United States </v>
      </c>
    </row>
    <row r="2539" spans="1:8" x14ac:dyDescent="0.25">
      <c r="A2539" t="s">
        <v>6952</v>
      </c>
      <c r="B2539" t="s">
        <v>6953</v>
      </c>
      <c r="C2539" t="s">
        <v>5</v>
      </c>
      <c r="D2539">
        <v>0</v>
      </c>
      <c r="E2539" t="s">
        <v>217</v>
      </c>
      <c r="F2539" t="s">
        <v>6842</v>
      </c>
      <c r="G2539" t="s">
        <v>8481</v>
      </c>
      <c r="H2539" t="str">
        <f>VLOOKUP(Table_Query_from_Meridian_v32[[#This Row],[COUNTRY_CODE_OF_ORIGIN]],Sheet2!A:C,3,FALSE)</f>
        <v xml:space="preserve">United States </v>
      </c>
    </row>
    <row r="2540" spans="1:8" x14ac:dyDescent="0.25">
      <c r="A2540" t="s">
        <v>6954</v>
      </c>
      <c r="B2540" t="s">
        <v>6955</v>
      </c>
      <c r="C2540" t="s">
        <v>5</v>
      </c>
      <c r="D2540">
        <v>0</v>
      </c>
      <c r="E2540" t="s">
        <v>217</v>
      </c>
      <c r="F2540" t="s">
        <v>6842</v>
      </c>
      <c r="G2540" t="s">
        <v>8481</v>
      </c>
      <c r="H2540" t="str">
        <f>VLOOKUP(Table_Query_from_Meridian_v32[[#This Row],[COUNTRY_CODE_OF_ORIGIN]],Sheet2!A:C,3,FALSE)</f>
        <v xml:space="preserve">United States </v>
      </c>
    </row>
    <row r="2541" spans="1:8" x14ac:dyDescent="0.25">
      <c r="A2541" t="s">
        <v>6956</v>
      </c>
      <c r="B2541" t="s">
        <v>6957</v>
      </c>
      <c r="C2541" t="s">
        <v>5</v>
      </c>
      <c r="D2541">
        <v>0</v>
      </c>
      <c r="E2541" t="s">
        <v>217</v>
      </c>
      <c r="F2541" t="s">
        <v>6842</v>
      </c>
      <c r="G2541" t="s">
        <v>8481</v>
      </c>
      <c r="H2541" t="str">
        <f>VLOOKUP(Table_Query_from_Meridian_v32[[#This Row],[COUNTRY_CODE_OF_ORIGIN]],Sheet2!A:C,3,FALSE)</f>
        <v xml:space="preserve">United States </v>
      </c>
    </row>
    <row r="2542" spans="1:8" x14ac:dyDescent="0.25">
      <c r="A2542" t="s">
        <v>6958</v>
      </c>
      <c r="B2542" t="s">
        <v>6959</v>
      </c>
      <c r="C2542" t="s">
        <v>5</v>
      </c>
      <c r="D2542">
        <v>0.02</v>
      </c>
      <c r="E2542" t="s">
        <v>217</v>
      </c>
      <c r="F2542" t="s">
        <v>6842</v>
      </c>
      <c r="G2542" t="s">
        <v>8481</v>
      </c>
      <c r="H2542" t="str">
        <f>VLOOKUP(Table_Query_from_Meridian_v32[[#This Row],[COUNTRY_CODE_OF_ORIGIN]],Sheet2!A:C,3,FALSE)</f>
        <v xml:space="preserve">United States </v>
      </c>
    </row>
    <row r="2543" spans="1:8" x14ac:dyDescent="0.25">
      <c r="A2543" t="s">
        <v>6960</v>
      </c>
      <c r="B2543" t="s">
        <v>6961</v>
      </c>
      <c r="C2543" t="s">
        <v>5</v>
      </c>
      <c r="D2543">
        <v>0</v>
      </c>
      <c r="E2543" t="s">
        <v>217</v>
      </c>
      <c r="F2543" t="s">
        <v>6842</v>
      </c>
      <c r="G2543" t="s">
        <v>8481</v>
      </c>
      <c r="H2543" t="str">
        <f>VLOOKUP(Table_Query_from_Meridian_v32[[#This Row],[COUNTRY_CODE_OF_ORIGIN]],Sheet2!A:C,3,FALSE)</f>
        <v xml:space="preserve">United States </v>
      </c>
    </row>
    <row r="2544" spans="1:8" x14ac:dyDescent="0.25">
      <c r="A2544" t="s">
        <v>6962</v>
      </c>
      <c r="B2544" t="s">
        <v>6963</v>
      </c>
      <c r="C2544" t="s">
        <v>5</v>
      </c>
      <c r="D2544">
        <v>0</v>
      </c>
      <c r="E2544" t="s">
        <v>217</v>
      </c>
      <c r="F2544" t="s">
        <v>6842</v>
      </c>
      <c r="G2544" t="s">
        <v>8481</v>
      </c>
      <c r="H2544" t="str">
        <f>VLOOKUP(Table_Query_from_Meridian_v32[[#This Row],[COUNTRY_CODE_OF_ORIGIN]],Sheet2!A:C,3,FALSE)</f>
        <v xml:space="preserve">United States </v>
      </c>
    </row>
    <row r="2545" spans="1:8" x14ac:dyDescent="0.25">
      <c r="A2545" t="s">
        <v>6964</v>
      </c>
      <c r="B2545" t="s">
        <v>6965</v>
      </c>
      <c r="C2545" t="s">
        <v>5</v>
      </c>
      <c r="D2545">
        <v>0</v>
      </c>
      <c r="E2545" t="s">
        <v>217</v>
      </c>
      <c r="F2545" t="s">
        <v>6842</v>
      </c>
      <c r="G2545" t="s">
        <v>8481</v>
      </c>
      <c r="H2545" t="str">
        <f>VLOOKUP(Table_Query_from_Meridian_v32[[#This Row],[COUNTRY_CODE_OF_ORIGIN]],Sheet2!A:C,3,FALSE)</f>
        <v xml:space="preserve">United States </v>
      </c>
    </row>
    <row r="2546" spans="1:8" x14ac:dyDescent="0.25">
      <c r="A2546" t="s">
        <v>6966</v>
      </c>
      <c r="B2546" t="s">
        <v>6967</v>
      </c>
      <c r="C2546" t="s">
        <v>5</v>
      </c>
      <c r="D2546">
        <v>0</v>
      </c>
      <c r="E2546" t="s">
        <v>217</v>
      </c>
      <c r="F2546" t="s">
        <v>6842</v>
      </c>
      <c r="G2546" t="s">
        <v>8481</v>
      </c>
      <c r="H2546" t="str">
        <f>VLOOKUP(Table_Query_from_Meridian_v32[[#This Row],[COUNTRY_CODE_OF_ORIGIN]],Sheet2!A:C,3,FALSE)</f>
        <v xml:space="preserve">United States </v>
      </c>
    </row>
    <row r="2547" spans="1:8" x14ac:dyDescent="0.25">
      <c r="A2547" t="s">
        <v>6968</v>
      </c>
      <c r="B2547" t="s">
        <v>6969</v>
      </c>
      <c r="C2547" t="s">
        <v>5</v>
      </c>
      <c r="D2547">
        <v>0.01</v>
      </c>
      <c r="E2547" t="s">
        <v>217</v>
      </c>
      <c r="F2547" t="s">
        <v>6842</v>
      </c>
      <c r="G2547" t="s">
        <v>8481</v>
      </c>
      <c r="H2547" t="str">
        <f>VLOOKUP(Table_Query_from_Meridian_v32[[#This Row],[COUNTRY_CODE_OF_ORIGIN]],Sheet2!A:C,3,FALSE)</f>
        <v xml:space="preserve">United States </v>
      </c>
    </row>
    <row r="2548" spans="1:8" x14ac:dyDescent="0.25">
      <c r="A2548" t="s">
        <v>6970</v>
      </c>
      <c r="B2548" t="s">
        <v>6971</v>
      </c>
      <c r="C2548" t="s">
        <v>5</v>
      </c>
      <c r="D2548">
        <v>0.04</v>
      </c>
      <c r="E2548" t="s">
        <v>217</v>
      </c>
      <c r="F2548" t="s">
        <v>6842</v>
      </c>
      <c r="G2548" t="s">
        <v>8481</v>
      </c>
      <c r="H2548" t="str">
        <f>VLOOKUP(Table_Query_from_Meridian_v32[[#This Row],[COUNTRY_CODE_OF_ORIGIN]],Sheet2!A:C,3,FALSE)</f>
        <v xml:space="preserve">United States </v>
      </c>
    </row>
    <row r="2549" spans="1:8" x14ac:dyDescent="0.25">
      <c r="A2549" t="s">
        <v>6972</v>
      </c>
      <c r="B2549" t="s">
        <v>6973</v>
      </c>
      <c r="C2549" t="s">
        <v>5</v>
      </c>
      <c r="D2549">
        <v>0</v>
      </c>
      <c r="E2549" t="s">
        <v>217</v>
      </c>
      <c r="F2549" t="s">
        <v>6842</v>
      </c>
      <c r="G2549" t="s">
        <v>8481</v>
      </c>
      <c r="H2549" t="str">
        <f>VLOOKUP(Table_Query_from_Meridian_v32[[#This Row],[COUNTRY_CODE_OF_ORIGIN]],Sheet2!A:C,3,FALSE)</f>
        <v xml:space="preserve">United States </v>
      </c>
    </row>
    <row r="2550" spans="1:8" x14ac:dyDescent="0.25">
      <c r="A2550" t="s">
        <v>6974</v>
      </c>
      <c r="B2550" t="s">
        <v>6975</v>
      </c>
      <c r="C2550" t="s">
        <v>5</v>
      </c>
      <c r="D2550">
        <v>0.9</v>
      </c>
      <c r="E2550" t="s">
        <v>217</v>
      </c>
      <c r="F2550" t="s">
        <v>6842</v>
      </c>
      <c r="G2550" t="s">
        <v>8481</v>
      </c>
      <c r="H2550" t="str">
        <f>VLOOKUP(Table_Query_from_Meridian_v32[[#This Row],[COUNTRY_CODE_OF_ORIGIN]],Sheet2!A:C,3,FALSE)</f>
        <v xml:space="preserve">United States </v>
      </c>
    </row>
    <row r="2551" spans="1:8" x14ac:dyDescent="0.25">
      <c r="A2551" t="s">
        <v>6976</v>
      </c>
      <c r="B2551" t="s">
        <v>6977</v>
      </c>
      <c r="C2551" t="s">
        <v>5</v>
      </c>
      <c r="D2551">
        <v>0</v>
      </c>
      <c r="E2551" t="s">
        <v>217</v>
      </c>
      <c r="F2551" t="s">
        <v>6842</v>
      </c>
      <c r="G2551" t="s">
        <v>8481</v>
      </c>
      <c r="H2551" t="str">
        <f>VLOOKUP(Table_Query_from_Meridian_v32[[#This Row],[COUNTRY_CODE_OF_ORIGIN]],Sheet2!A:C,3,FALSE)</f>
        <v xml:space="preserve">United States </v>
      </c>
    </row>
    <row r="2552" spans="1:8" x14ac:dyDescent="0.25">
      <c r="A2552" t="s">
        <v>6978</v>
      </c>
      <c r="B2552" t="s">
        <v>6979</v>
      </c>
      <c r="C2552" t="s">
        <v>5</v>
      </c>
      <c r="D2552">
        <v>0</v>
      </c>
      <c r="E2552" t="s">
        <v>217</v>
      </c>
      <c r="F2552" t="s">
        <v>6842</v>
      </c>
      <c r="G2552" t="s">
        <v>8481</v>
      </c>
      <c r="H2552" t="str">
        <f>VLOOKUP(Table_Query_from_Meridian_v32[[#This Row],[COUNTRY_CODE_OF_ORIGIN]],Sheet2!A:C,3,FALSE)</f>
        <v xml:space="preserve">United States </v>
      </c>
    </row>
    <row r="2553" spans="1:8" x14ac:dyDescent="0.25">
      <c r="A2553" t="s">
        <v>6980</v>
      </c>
      <c r="B2553" t="s">
        <v>6981</v>
      </c>
      <c r="C2553" t="s">
        <v>5</v>
      </c>
      <c r="D2553">
        <v>0</v>
      </c>
      <c r="E2553" t="s">
        <v>217</v>
      </c>
      <c r="F2553" t="s">
        <v>6842</v>
      </c>
      <c r="G2553" t="s">
        <v>8481</v>
      </c>
      <c r="H2553" t="str">
        <f>VLOOKUP(Table_Query_from_Meridian_v32[[#This Row],[COUNTRY_CODE_OF_ORIGIN]],Sheet2!A:C,3,FALSE)</f>
        <v xml:space="preserve">United States </v>
      </c>
    </row>
    <row r="2554" spans="1:8" x14ac:dyDescent="0.25">
      <c r="A2554" t="s">
        <v>6982</v>
      </c>
      <c r="B2554" t="s">
        <v>6983</v>
      </c>
      <c r="C2554" t="s">
        <v>5</v>
      </c>
      <c r="D2554">
        <v>0.05</v>
      </c>
      <c r="E2554" t="s">
        <v>217</v>
      </c>
      <c r="F2554" t="s">
        <v>6842</v>
      </c>
      <c r="G2554" t="s">
        <v>8481</v>
      </c>
      <c r="H2554" t="str">
        <f>VLOOKUP(Table_Query_from_Meridian_v32[[#This Row],[COUNTRY_CODE_OF_ORIGIN]],Sheet2!A:C,3,FALSE)</f>
        <v xml:space="preserve">United States </v>
      </c>
    </row>
    <row r="2555" spans="1:8" x14ac:dyDescent="0.25">
      <c r="A2555" t="s">
        <v>6984</v>
      </c>
      <c r="B2555" t="s">
        <v>6985</v>
      </c>
      <c r="C2555" t="s">
        <v>5</v>
      </c>
      <c r="D2555">
        <v>0</v>
      </c>
      <c r="E2555" t="s">
        <v>217</v>
      </c>
      <c r="F2555" t="s">
        <v>6842</v>
      </c>
      <c r="G2555" t="s">
        <v>8481</v>
      </c>
      <c r="H2555" t="str">
        <f>VLOOKUP(Table_Query_from_Meridian_v32[[#This Row],[COUNTRY_CODE_OF_ORIGIN]],Sheet2!A:C,3,FALSE)</f>
        <v xml:space="preserve">United States </v>
      </c>
    </row>
    <row r="2556" spans="1:8" x14ac:dyDescent="0.25">
      <c r="A2556" t="s">
        <v>6986</v>
      </c>
      <c r="B2556" t="s">
        <v>6987</v>
      </c>
      <c r="C2556" t="s">
        <v>5</v>
      </c>
      <c r="D2556">
        <v>0</v>
      </c>
      <c r="E2556" t="s">
        <v>217</v>
      </c>
      <c r="F2556" t="s">
        <v>6842</v>
      </c>
      <c r="G2556" t="s">
        <v>8481</v>
      </c>
      <c r="H2556" t="str">
        <f>VLOOKUP(Table_Query_from_Meridian_v32[[#This Row],[COUNTRY_CODE_OF_ORIGIN]],Sheet2!A:C,3,FALSE)</f>
        <v xml:space="preserve">United States </v>
      </c>
    </row>
    <row r="2557" spans="1:8" x14ac:dyDescent="0.25">
      <c r="A2557" t="s">
        <v>6988</v>
      </c>
      <c r="B2557" t="s">
        <v>6989</v>
      </c>
      <c r="C2557" t="s">
        <v>5</v>
      </c>
      <c r="D2557">
        <v>0</v>
      </c>
      <c r="E2557" t="s">
        <v>217</v>
      </c>
      <c r="F2557" t="s">
        <v>6842</v>
      </c>
      <c r="G2557" t="s">
        <v>8481</v>
      </c>
      <c r="H2557" t="str">
        <f>VLOOKUP(Table_Query_from_Meridian_v32[[#This Row],[COUNTRY_CODE_OF_ORIGIN]],Sheet2!A:C,3,FALSE)</f>
        <v xml:space="preserve">United States </v>
      </c>
    </row>
    <row r="2558" spans="1:8" x14ac:dyDescent="0.25">
      <c r="A2558" t="s">
        <v>6990</v>
      </c>
      <c r="B2558" t="s">
        <v>6991</v>
      </c>
      <c r="C2558" t="s">
        <v>5</v>
      </c>
      <c r="D2558">
        <v>0</v>
      </c>
      <c r="E2558" t="s">
        <v>217</v>
      </c>
      <c r="F2558" t="s">
        <v>6842</v>
      </c>
      <c r="G2558" t="s">
        <v>8481</v>
      </c>
      <c r="H2558" t="str">
        <f>VLOOKUP(Table_Query_from_Meridian_v32[[#This Row],[COUNTRY_CODE_OF_ORIGIN]],Sheet2!A:C,3,FALSE)</f>
        <v xml:space="preserve">United States </v>
      </c>
    </row>
    <row r="2559" spans="1:8" x14ac:dyDescent="0.25">
      <c r="A2559" t="s">
        <v>6992</v>
      </c>
      <c r="B2559" t="s">
        <v>6993</v>
      </c>
      <c r="C2559" t="s">
        <v>5</v>
      </c>
      <c r="D2559">
        <v>0.72</v>
      </c>
      <c r="E2559" t="s">
        <v>217</v>
      </c>
      <c r="F2559" t="s">
        <v>6842</v>
      </c>
      <c r="G2559" t="s">
        <v>8481</v>
      </c>
      <c r="H2559" t="str">
        <f>VLOOKUP(Table_Query_from_Meridian_v32[[#This Row],[COUNTRY_CODE_OF_ORIGIN]],Sheet2!A:C,3,FALSE)</f>
        <v xml:space="preserve">United States </v>
      </c>
    </row>
    <row r="2560" spans="1:8" x14ac:dyDescent="0.25">
      <c r="A2560" t="s">
        <v>6994</v>
      </c>
      <c r="B2560" t="s">
        <v>6995</v>
      </c>
      <c r="C2560" t="s">
        <v>5</v>
      </c>
      <c r="D2560">
        <v>0.6</v>
      </c>
      <c r="E2560" t="s">
        <v>217</v>
      </c>
      <c r="F2560" t="s">
        <v>6842</v>
      </c>
      <c r="G2560" t="s">
        <v>8481</v>
      </c>
      <c r="H2560" t="str">
        <f>VLOOKUP(Table_Query_from_Meridian_v32[[#This Row],[COUNTRY_CODE_OF_ORIGIN]],Sheet2!A:C,3,FALSE)</f>
        <v xml:space="preserve">United States </v>
      </c>
    </row>
    <row r="2561" spans="1:8" x14ac:dyDescent="0.25">
      <c r="A2561" t="s">
        <v>6996</v>
      </c>
      <c r="B2561" t="s">
        <v>6997</v>
      </c>
      <c r="C2561" t="s">
        <v>5</v>
      </c>
      <c r="D2561">
        <v>0</v>
      </c>
      <c r="E2561" t="s">
        <v>217</v>
      </c>
      <c r="F2561" t="s">
        <v>6842</v>
      </c>
      <c r="G2561" t="s">
        <v>8481</v>
      </c>
      <c r="H2561" t="str">
        <f>VLOOKUP(Table_Query_from_Meridian_v32[[#This Row],[COUNTRY_CODE_OF_ORIGIN]],Sheet2!A:C,3,FALSE)</f>
        <v xml:space="preserve">United States </v>
      </c>
    </row>
    <row r="2562" spans="1:8" x14ac:dyDescent="0.25">
      <c r="A2562" t="s">
        <v>6998</v>
      </c>
      <c r="B2562" t="s">
        <v>6999</v>
      </c>
      <c r="C2562" t="s">
        <v>5</v>
      </c>
      <c r="D2562">
        <v>0</v>
      </c>
      <c r="E2562" t="s">
        <v>217</v>
      </c>
      <c r="F2562" t="s">
        <v>6842</v>
      </c>
      <c r="G2562" t="s">
        <v>8481</v>
      </c>
      <c r="H2562" t="str">
        <f>VLOOKUP(Table_Query_from_Meridian_v32[[#This Row],[COUNTRY_CODE_OF_ORIGIN]],Sheet2!A:C,3,FALSE)</f>
        <v xml:space="preserve">United States </v>
      </c>
    </row>
    <row r="2563" spans="1:8" x14ac:dyDescent="0.25">
      <c r="A2563" t="s">
        <v>7000</v>
      </c>
      <c r="B2563" t="s">
        <v>7001</v>
      </c>
      <c r="C2563" t="s">
        <v>5</v>
      </c>
      <c r="D2563">
        <v>0</v>
      </c>
      <c r="E2563" t="s">
        <v>217</v>
      </c>
      <c r="F2563" t="s">
        <v>6842</v>
      </c>
      <c r="G2563" t="s">
        <v>8481</v>
      </c>
      <c r="H2563" t="str">
        <f>VLOOKUP(Table_Query_from_Meridian_v32[[#This Row],[COUNTRY_CODE_OF_ORIGIN]],Sheet2!A:C,3,FALSE)</f>
        <v xml:space="preserve">United States </v>
      </c>
    </row>
    <row r="2564" spans="1:8" x14ac:dyDescent="0.25">
      <c r="A2564" t="s">
        <v>7002</v>
      </c>
      <c r="B2564" t="s">
        <v>7003</v>
      </c>
      <c r="C2564" t="s">
        <v>5</v>
      </c>
      <c r="D2564">
        <v>0</v>
      </c>
      <c r="E2564" t="s">
        <v>217</v>
      </c>
      <c r="F2564" t="s">
        <v>6842</v>
      </c>
      <c r="G2564" t="s">
        <v>8481</v>
      </c>
      <c r="H2564" t="str">
        <f>VLOOKUP(Table_Query_from_Meridian_v32[[#This Row],[COUNTRY_CODE_OF_ORIGIN]],Sheet2!A:C,3,FALSE)</f>
        <v xml:space="preserve">United States </v>
      </c>
    </row>
    <row r="2565" spans="1:8" x14ac:dyDescent="0.25">
      <c r="A2565" t="s">
        <v>7004</v>
      </c>
      <c r="B2565" t="s">
        <v>7005</v>
      </c>
      <c r="C2565" t="s">
        <v>5</v>
      </c>
      <c r="D2565">
        <v>0</v>
      </c>
      <c r="E2565" t="s">
        <v>217</v>
      </c>
      <c r="F2565" t="s">
        <v>6842</v>
      </c>
      <c r="G2565" t="s">
        <v>8481</v>
      </c>
      <c r="H2565" t="str">
        <f>VLOOKUP(Table_Query_from_Meridian_v32[[#This Row],[COUNTRY_CODE_OF_ORIGIN]],Sheet2!A:C,3,FALSE)</f>
        <v xml:space="preserve">United States </v>
      </c>
    </row>
    <row r="2566" spans="1:8" x14ac:dyDescent="0.25">
      <c r="A2566" t="s">
        <v>7006</v>
      </c>
      <c r="B2566" t="s">
        <v>7007</v>
      </c>
      <c r="C2566" t="s">
        <v>5</v>
      </c>
      <c r="D2566">
        <v>1</v>
      </c>
      <c r="E2566" t="s">
        <v>217</v>
      </c>
      <c r="F2566" t="s">
        <v>6842</v>
      </c>
      <c r="G2566" t="s">
        <v>8481</v>
      </c>
      <c r="H2566" t="str">
        <f>VLOOKUP(Table_Query_from_Meridian_v32[[#This Row],[COUNTRY_CODE_OF_ORIGIN]],Sheet2!A:C,3,FALSE)</f>
        <v xml:space="preserve">United States </v>
      </c>
    </row>
    <row r="2567" spans="1:8" x14ac:dyDescent="0.25">
      <c r="A2567" t="s">
        <v>7008</v>
      </c>
      <c r="B2567" t="s">
        <v>7009</v>
      </c>
      <c r="C2567" t="s">
        <v>5</v>
      </c>
      <c r="D2567">
        <v>0</v>
      </c>
      <c r="E2567" t="s">
        <v>217</v>
      </c>
      <c r="F2567" t="s">
        <v>6842</v>
      </c>
      <c r="G2567" t="s">
        <v>8481</v>
      </c>
      <c r="H2567" t="str">
        <f>VLOOKUP(Table_Query_from_Meridian_v32[[#This Row],[COUNTRY_CODE_OF_ORIGIN]],Sheet2!A:C,3,FALSE)</f>
        <v xml:space="preserve">United States </v>
      </c>
    </row>
    <row r="2568" spans="1:8" x14ac:dyDescent="0.25">
      <c r="A2568" t="s">
        <v>7010</v>
      </c>
      <c r="B2568" t="s">
        <v>7011</v>
      </c>
      <c r="C2568" t="s">
        <v>5</v>
      </c>
      <c r="D2568">
        <v>0</v>
      </c>
      <c r="E2568" t="s">
        <v>217</v>
      </c>
      <c r="F2568" t="s">
        <v>6842</v>
      </c>
      <c r="G2568" t="s">
        <v>8481</v>
      </c>
      <c r="H2568" t="str">
        <f>VLOOKUP(Table_Query_from_Meridian_v32[[#This Row],[COUNTRY_CODE_OF_ORIGIN]],Sheet2!A:C,3,FALSE)</f>
        <v xml:space="preserve">United States </v>
      </c>
    </row>
    <row r="2569" spans="1:8" x14ac:dyDescent="0.25">
      <c r="A2569" t="s">
        <v>7012</v>
      </c>
      <c r="B2569" t="s">
        <v>7013</v>
      </c>
      <c r="C2569" t="s">
        <v>5</v>
      </c>
      <c r="D2569">
        <v>0</v>
      </c>
      <c r="E2569" t="s">
        <v>217</v>
      </c>
      <c r="F2569" t="s">
        <v>6842</v>
      </c>
      <c r="G2569" t="s">
        <v>8481</v>
      </c>
      <c r="H2569" t="str">
        <f>VLOOKUP(Table_Query_from_Meridian_v32[[#This Row],[COUNTRY_CODE_OF_ORIGIN]],Sheet2!A:C,3,FALSE)</f>
        <v xml:space="preserve">United States </v>
      </c>
    </row>
    <row r="2570" spans="1:8" x14ac:dyDescent="0.25">
      <c r="A2570" t="s">
        <v>7014</v>
      </c>
      <c r="B2570" t="s">
        <v>7015</v>
      </c>
      <c r="C2570" t="s">
        <v>5</v>
      </c>
      <c r="D2570">
        <v>0</v>
      </c>
      <c r="E2570" t="s">
        <v>217</v>
      </c>
      <c r="F2570" t="s">
        <v>6842</v>
      </c>
      <c r="G2570" t="s">
        <v>8481</v>
      </c>
      <c r="H2570" t="str">
        <f>VLOOKUP(Table_Query_from_Meridian_v32[[#This Row],[COUNTRY_CODE_OF_ORIGIN]],Sheet2!A:C,3,FALSE)</f>
        <v xml:space="preserve">United States </v>
      </c>
    </row>
    <row r="2571" spans="1:8" x14ac:dyDescent="0.25">
      <c r="A2571" t="s">
        <v>7016</v>
      </c>
      <c r="B2571" t="s">
        <v>7017</v>
      </c>
      <c r="C2571" t="s">
        <v>5</v>
      </c>
      <c r="D2571">
        <v>0</v>
      </c>
      <c r="E2571" t="s">
        <v>217</v>
      </c>
      <c r="F2571" t="s">
        <v>6842</v>
      </c>
      <c r="G2571" t="s">
        <v>8481</v>
      </c>
      <c r="H2571" t="str">
        <f>VLOOKUP(Table_Query_from_Meridian_v32[[#This Row],[COUNTRY_CODE_OF_ORIGIN]],Sheet2!A:C,3,FALSE)</f>
        <v xml:space="preserve">United States </v>
      </c>
    </row>
    <row r="2572" spans="1:8" x14ac:dyDescent="0.25">
      <c r="A2572" t="s">
        <v>7018</v>
      </c>
      <c r="B2572" t="s">
        <v>7019</v>
      </c>
      <c r="C2572" t="s">
        <v>5</v>
      </c>
      <c r="D2572">
        <v>1.3</v>
      </c>
      <c r="E2572" t="s">
        <v>217</v>
      </c>
      <c r="F2572" t="s">
        <v>6842</v>
      </c>
      <c r="G2572" t="s">
        <v>8481</v>
      </c>
      <c r="H2572" t="str">
        <f>VLOOKUP(Table_Query_from_Meridian_v32[[#This Row],[COUNTRY_CODE_OF_ORIGIN]],Sheet2!A:C,3,FALSE)</f>
        <v xml:space="preserve">United States </v>
      </c>
    </row>
    <row r="2573" spans="1:8" x14ac:dyDescent="0.25">
      <c r="A2573" t="s">
        <v>7020</v>
      </c>
      <c r="B2573" t="s">
        <v>7021</v>
      </c>
      <c r="C2573" t="s">
        <v>5</v>
      </c>
      <c r="D2573">
        <v>0</v>
      </c>
      <c r="E2573" t="s">
        <v>217</v>
      </c>
      <c r="F2573" t="s">
        <v>6842</v>
      </c>
      <c r="G2573" t="s">
        <v>8481</v>
      </c>
      <c r="H2573" t="str">
        <f>VLOOKUP(Table_Query_from_Meridian_v32[[#This Row],[COUNTRY_CODE_OF_ORIGIN]],Sheet2!A:C,3,FALSE)</f>
        <v xml:space="preserve">United States </v>
      </c>
    </row>
    <row r="2574" spans="1:8" x14ac:dyDescent="0.25">
      <c r="A2574" t="s">
        <v>7022</v>
      </c>
      <c r="B2574" t="s">
        <v>7023</v>
      </c>
      <c r="C2574" t="s">
        <v>5</v>
      </c>
      <c r="D2574">
        <v>0</v>
      </c>
      <c r="E2574" t="s">
        <v>217</v>
      </c>
      <c r="F2574" t="s">
        <v>6842</v>
      </c>
      <c r="G2574" t="s">
        <v>8481</v>
      </c>
      <c r="H2574" t="str">
        <f>VLOOKUP(Table_Query_from_Meridian_v32[[#This Row],[COUNTRY_CODE_OF_ORIGIN]],Sheet2!A:C,3,FALSE)</f>
        <v xml:space="preserve">United States </v>
      </c>
    </row>
    <row r="2575" spans="1:8" x14ac:dyDescent="0.25">
      <c r="A2575" t="s">
        <v>7024</v>
      </c>
      <c r="B2575" t="s">
        <v>7025</v>
      </c>
      <c r="C2575" t="s">
        <v>5</v>
      </c>
      <c r="D2575">
        <v>0</v>
      </c>
      <c r="E2575" t="s">
        <v>217</v>
      </c>
      <c r="F2575" t="s">
        <v>6842</v>
      </c>
      <c r="G2575" t="s">
        <v>8481</v>
      </c>
      <c r="H2575" t="str">
        <f>VLOOKUP(Table_Query_from_Meridian_v32[[#This Row],[COUNTRY_CODE_OF_ORIGIN]],Sheet2!A:C,3,FALSE)</f>
        <v xml:space="preserve">United States </v>
      </c>
    </row>
    <row r="2576" spans="1:8" x14ac:dyDescent="0.25">
      <c r="A2576" t="s">
        <v>7026</v>
      </c>
      <c r="B2576" t="s">
        <v>7027</v>
      </c>
      <c r="C2576" t="s">
        <v>5</v>
      </c>
      <c r="D2576">
        <v>0</v>
      </c>
      <c r="E2576" t="s">
        <v>217</v>
      </c>
      <c r="F2576" t="s">
        <v>6842</v>
      </c>
      <c r="G2576" t="s">
        <v>8481</v>
      </c>
      <c r="H2576" t="str">
        <f>VLOOKUP(Table_Query_from_Meridian_v32[[#This Row],[COUNTRY_CODE_OF_ORIGIN]],Sheet2!A:C,3,FALSE)</f>
        <v xml:space="preserve">United States </v>
      </c>
    </row>
    <row r="2577" spans="1:8" x14ac:dyDescent="0.25">
      <c r="A2577" t="s">
        <v>7028</v>
      </c>
      <c r="B2577" t="s">
        <v>7029</v>
      </c>
      <c r="C2577" t="s">
        <v>5</v>
      </c>
      <c r="D2577">
        <v>0</v>
      </c>
      <c r="E2577" t="s">
        <v>217</v>
      </c>
      <c r="F2577" t="s">
        <v>6842</v>
      </c>
      <c r="G2577" t="s">
        <v>8481</v>
      </c>
      <c r="H2577" t="str">
        <f>VLOOKUP(Table_Query_from_Meridian_v32[[#This Row],[COUNTRY_CODE_OF_ORIGIN]],Sheet2!A:C,3,FALSE)</f>
        <v xml:space="preserve">United States </v>
      </c>
    </row>
    <row r="2578" spans="1:8" x14ac:dyDescent="0.25">
      <c r="A2578" t="s">
        <v>7030</v>
      </c>
      <c r="B2578" t="s">
        <v>7031</v>
      </c>
      <c r="C2578" t="s">
        <v>5</v>
      </c>
      <c r="D2578">
        <v>0</v>
      </c>
      <c r="E2578" t="s">
        <v>217</v>
      </c>
      <c r="F2578" t="s">
        <v>6842</v>
      </c>
      <c r="G2578" t="s">
        <v>8481</v>
      </c>
      <c r="H2578" t="str">
        <f>VLOOKUP(Table_Query_from_Meridian_v32[[#This Row],[COUNTRY_CODE_OF_ORIGIN]],Sheet2!A:C,3,FALSE)</f>
        <v xml:space="preserve">United States </v>
      </c>
    </row>
    <row r="2579" spans="1:8" x14ac:dyDescent="0.25">
      <c r="A2579" t="s">
        <v>7032</v>
      </c>
      <c r="B2579" t="s">
        <v>7033</v>
      </c>
      <c r="C2579" t="s">
        <v>5</v>
      </c>
      <c r="D2579">
        <v>0</v>
      </c>
      <c r="E2579" t="s">
        <v>217</v>
      </c>
      <c r="F2579" t="s">
        <v>6842</v>
      </c>
      <c r="G2579" t="s">
        <v>8481</v>
      </c>
      <c r="H2579" t="str">
        <f>VLOOKUP(Table_Query_from_Meridian_v32[[#This Row],[COUNTRY_CODE_OF_ORIGIN]],Sheet2!A:C,3,FALSE)</f>
        <v xml:space="preserve">United States </v>
      </c>
    </row>
    <row r="2580" spans="1:8" x14ac:dyDescent="0.25">
      <c r="A2580" t="s">
        <v>7034</v>
      </c>
      <c r="B2580" t="s">
        <v>7035</v>
      </c>
      <c r="C2580" t="s">
        <v>5</v>
      </c>
      <c r="D2580">
        <v>0</v>
      </c>
      <c r="E2580" t="s">
        <v>217</v>
      </c>
      <c r="F2580" t="s">
        <v>6842</v>
      </c>
      <c r="G2580" t="s">
        <v>8481</v>
      </c>
      <c r="H2580" t="str">
        <f>VLOOKUP(Table_Query_from_Meridian_v32[[#This Row],[COUNTRY_CODE_OF_ORIGIN]],Sheet2!A:C,3,FALSE)</f>
        <v xml:space="preserve">United States </v>
      </c>
    </row>
    <row r="2581" spans="1:8" x14ac:dyDescent="0.25">
      <c r="A2581" t="s">
        <v>7036</v>
      </c>
      <c r="B2581" t="s">
        <v>7037</v>
      </c>
      <c r="C2581" t="s">
        <v>5</v>
      </c>
      <c r="D2581">
        <v>0</v>
      </c>
      <c r="E2581" t="s">
        <v>217</v>
      </c>
      <c r="F2581" t="s">
        <v>6842</v>
      </c>
      <c r="G2581" t="s">
        <v>8481</v>
      </c>
      <c r="H2581" t="str">
        <f>VLOOKUP(Table_Query_from_Meridian_v32[[#This Row],[COUNTRY_CODE_OF_ORIGIN]],Sheet2!A:C,3,FALSE)</f>
        <v xml:space="preserve">United States </v>
      </c>
    </row>
    <row r="2582" spans="1:8" x14ac:dyDescent="0.25">
      <c r="A2582" t="s">
        <v>7038</v>
      </c>
      <c r="B2582" t="s">
        <v>7039</v>
      </c>
      <c r="C2582" t="s">
        <v>5</v>
      </c>
      <c r="D2582">
        <v>0</v>
      </c>
      <c r="E2582" t="s">
        <v>217</v>
      </c>
      <c r="F2582" t="s">
        <v>6842</v>
      </c>
      <c r="G2582" t="s">
        <v>8481</v>
      </c>
      <c r="H2582" t="str">
        <f>VLOOKUP(Table_Query_from_Meridian_v32[[#This Row],[COUNTRY_CODE_OF_ORIGIN]],Sheet2!A:C,3,FALSE)</f>
        <v xml:space="preserve">United States </v>
      </c>
    </row>
    <row r="2583" spans="1:8" x14ac:dyDescent="0.25">
      <c r="A2583" t="s">
        <v>7040</v>
      </c>
      <c r="B2583" t="s">
        <v>7041</v>
      </c>
      <c r="C2583" t="s">
        <v>5</v>
      </c>
      <c r="D2583">
        <v>0</v>
      </c>
      <c r="E2583" t="s">
        <v>217</v>
      </c>
      <c r="F2583" t="s">
        <v>6842</v>
      </c>
      <c r="G2583" t="s">
        <v>8481</v>
      </c>
      <c r="H2583" t="str">
        <f>VLOOKUP(Table_Query_from_Meridian_v32[[#This Row],[COUNTRY_CODE_OF_ORIGIN]],Sheet2!A:C,3,FALSE)</f>
        <v xml:space="preserve">United States </v>
      </c>
    </row>
    <row r="2584" spans="1:8" x14ac:dyDescent="0.25">
      <c r="A2584" t="s">
        <v>7042</v>
      </c>
      <c r="B2584" t="s">
        <v>7043</v>
      </c>
      <c r="C2584" t="s">
        <v>5</v>
      </c>
      <c r="D2584">
        <v>0</v>
      </c>
      <c r="E2584" t="s">
        <v>217</v>
      </c>
      <c r="F2584" t="s">
        <v>6842</v>
      </c>
      <c r="G2584" t="s">
        <v>8481</v>
      </c>
      <c r="H2584" t="str">
        <f>VLOOKUP(Table_Query_from_Meridian_v32[[#This Row],[COUNTRY_CODE_OF_ORIGIN]],Sheet2!A:C,3,FALSE)</f>
        <v xml:space="preserve">United States </v>
      </c>
    </row>
    <row r="2585" spans="1:8" x14ac:dyDescent="0.25">
      <c r="A2585" t="s">
        <v>7044</v>
      </c>
      <c r="B2585" t="s">
        <v>7045</v>
      </c>
      <c r="C2585" t="s">
        <v>5</v>
      </c>
      <c r="D2585">
        <v>0</v>
      </c>
      <c r="E2585" t="s">
        <v>217</v>
      </c>
      <c r="F2585" t="s">
        <v>6842</v>
      </c>
      <c r="G2585" t="s">
        <v>8481</v>
      </c>
      <c r="H2585" t="str">
        <f>VLOOKUP(Table_Query_from_Meridian_v32[[#This Row],[COUNTRY_CODE_OF_ORIGIN]],Sheet2!A:C,3,FALSE)</f>
        <v xml:space="preserve">United States </v>
      </c>
    </row>
    <row r="2586" spans="1:8" x14ac:dyDescent="0.25">
      <c r="A2586" t="s">
        <v>7046</v>
      </c>
      <c r="B2586" t="s">
        <v>7047</v>
      </c>
      <c r="C2586" t="s">
        <v>7048</v>
      </c>
      <c r="D2586">
        <v>0.82</v>
      </c>
      <c r="E2586" t="s">
        <v>6</v>
      </c>
      <c r="F2586" t="s">
        <v>1641</v>
      </c>
      <c r="G2586" t="s">
        <v>8306</v>
      </c>
      <c r="H2586" t="str">
        <f>VLOOKUP(Table_Query_from_Meridian_v32[[#This Row],[COUNTRY_CODE_OF_ORIGIN]],Sheet2!A:C,3,FALSE)</f>
        <v xml:space="preserve">Great Britain (United Kingdom) </v>
      </c>
    </row>
    <row r="2587" spans="1:8" x14ac:dyDescent="0.25">
      <c r="A2587" t="s">
        <v>7049</v>
      </c>
      <c r="B2587" t="s">
        <v>7050</v>
      </c>
      <c r="C2587" t="s">
        <v>5</v>
      </c>
      <c r="D2587">
        <v>0.01</v>
      </c>
      <c r="E2587" t="s">
        <v>6</v>
      </c>
      <c r="F2587" t="s">
        <v>1641</v>
      </c>
      <c r="G2587" t="s">
        <v>8306</v>
      </c>
      <c r="H2587" t="str">
        <f>VLOOKUP(Table_Query_from_Meridian_v32[[#This Row],[COUNTRY_CODE_OF_ORIGIN]],Sheet2!A:C,3,FALSE)</f>
        <v xml:space="preserve">Great Britain (United Kingdom) </v>
      </c>
    </row>
    <row r="2588" spans="1:8" x14ac:dyDescent="0.25">
      <c r="A2588" t="s">
        <v>7051</v>
      </c>
      <c r="B2588" t="s">
        <v>7052</v>
      </c>
      <c r="C2588" t="s">
        <v>5</v>
      </c>
      <c r="D2588">
        <v>0.01</v>
      </c>
      <c r="E2588" t="s">
        <v>6</v>
      </c>
      <c r="F2588" t="s">
        <v>1641</v>
      </c>
      <c r="G2588" t="s">
        <v>8306</v>
      </c>
      <c r="H2588" t="str">
        <f>VLOOKUP(Table_Query_from_Meridian_v32[[#This Row],[COUNTRY_CODE_OF_ORIGIN]],Sheet2!A:C,3,FALSE)</f>
        <v xml:space="preserve">Great Britain (United Kingdom) </v>
      </c>
    </row>
    <row r="2589" spans="1:8" x14ac:dyDescent="0.25">
      <c r="A2589" t="s">
        <v>7053</v>
      </c>
      <c r="B2589" t="s">
        <v>7054</v>
      </c>
      <c r="C2589" t="s">
        <v>5</v>
      </c>
      <c r="D2589">
        <v>0.01</v>
      </c>
      <c r="E2589" t="s">
        <v>6</v>
      </c>
      <c r="F2589" t="s">
        <v>1641</v>
      </c>
      <c r="G2589" t="s">
        <v>8306</v>
      </c>
      <c r="H2589" t="str">
        <f>VLOOKUP(Table_Query_from_Meridian_v32[[#This Row],[COUNTRY_CODE_OF_ORIGIN]],Sheet2!A:C,3,FALSE)</f>
        <v xml:space="preserve">Great Britain (United Kingdom) </v>
      </c>
    </row>
    <row r="2590" spans="1:8" x14ac:dyDescent="0.25">
      <c r="A2590" t="s">
        <v>7055</v>
      </c>
      <c r="B2590" t="s">
        <v>7056</v>
      </c>
      <c r="C2590" t="s">
        <v>7057</v>
      </c>
      <c r="D2590">
        <v>0.1</v>
      </c>
      <c r="E2590" t="s">
        <v>6</v>
      </c>
      <c r="F2590" t="s">
        <v>1641</v>
      </c>
      <c r="G2590" t="s">
        <v>8306</v>
      </c>
      <c r="H2590" t="str">
        <f>VLOOKUP(Table_Query_from_Meridian_v32[[#This Row],[COUNTRY_CODE_OF_ORIGIN]],Sheet2!A:C,3,FALSE)</f>
        <v xml:space="preserve">Great Britain (United Kingdom) </v>
      </c>
    </row>
    <row r="2591" spans="1:8" x14ac:dyDescent="0.25">
      <c r="A2591" t="s">
        <v>7058</v>
      </c>
      <c r="B2591" t="s">
        <v>7059</v>
      </c>
      <c r="C2591" t="s">
        <v>7060</v>
      </c>
      <c r="D2591">
        <v>0.1</v>
      </c>
      <c r="E2591" t="s">
        <v>6</v>
      </c>
      <c r="F2591" t="s">
        <v>1641</v>
      </c>
      <c r="G2591" t="s">
        <v>8306</v>
      </c>
      <c r="H2591" t="str">
        <f>VLOOKUP(Table_Query_from_Meridian_v32[[#This Row],[COUNTRY_CODE_OF_ORIGIN]],Sheet2!A:C,3,FALSE)</f>
        <v xml:space="preserve">Great Britain (United Kingdom) </v>
      </c>
    </row>
    <row r="2592" spans="1:8" x14ac:dyDescent="0.25">
      <c r="A2592" t="s">
        <v>7061</v>
      </c>
      <c r="B2592" t="s">
        <v>7062</v>
      </c>
      <c r="C2592" t="s">
        <v>7063</v>
      </c>
      <c r="D2592">
        <v>0.1</v>
      </c>
      <c r="E2592" t="s">
        <v>6</v>
      </c>
      <c r="F2592" t="s">
        <v>1641</v>
      </c>
      <c r="G2592" t="s">
        <v>8306</v>
      </c>
      <c r="H2592" t="str">
        <f>VLOOKUP(Table_Query_from_Meridian_v32[[#This Row],[COUNTRY_CODE_OF_ORIGIN]],Sheet2!A:C,3,FALSE)</f>
        <v xml:space="preserve">Great Britain (United Kingdom) </v>
      </c>
    </row>
    <row r="2593" spans="1:8" x14ac:dyDescent="0.25">
      <c r="A2593" t="s">
        <v>7064</v>
      </c>
      <c r="B2593" t="s">
        <v>7065</v>
      </c>
      <c r="C2593" t="s">
        <v>7066</v>
      </c>
      <c r="D2593">
        <v>0.13</v>
      </c>
      <c r="E2593" t="s">
        <v>6</v>
      </c>
      <c r="F2593" t="s">
        <v>1641</v>
      </c>
      <c r="G2593" t="s">
        <v>8306</v>
      </c>
      <c r="H2593" t="str">
        <f>VLOOKUP(Table_Query_from_Meridian_v32[[#This Row],[COUNTRY_CODE_OF_ORIGIN]],Sheet2!A:C,3,FALSE)</f>
        <v xml:space="preserve">Great Britain (United Kingdom) </v>
      </c>
    </row>
    <row r="2594" spans="1:8" x14ac:dyDescent="0.25">
      <c r="A2594" t="s">
        <v>7067</v>
      </c>
      <c r="B2594" t="s">
        <v>7068</v>
      </c>
      <c r="C2594" t="s">
        <v>7069</v>
      </c>
      <c r="D2594">
        <v>0.01</v>
      </c>
      <c r="E2594" t="s">
        <v>6</v>
      </c>
      <c r="F2594" t="s">
        <v>1641</v>
      </c>
      <c r="G2594" t="s">
        <v>8306</v>
      </c>
      <c r="H2594" t="str">
        <f>VLOOKUP(Table_Query_from_Meridian_v32[[#This Row],[COUNTRY_CODE_OF_ORIGIN]],Sheet2!A:C,3,FALSE)</f>
        <v xml:space="preserve">Great Britain (United Kingdom) </v>
      </c>
    </row>
    <row r="2595" spans="1:8" x14ac:dyDescent="0.25">
      <c r="A2595" t="s">
        <v>7070</v>
      </c>
      <c r="B2595" t="s">
        <v>7071</v>
      </c>
      <c r="C2595" t="s">
        <v>7072</v>
      </c>
      <c r="D2595">
        <v>0.01</v>
      </c>
      <c r="E2595" t="s">
        <v>6</v>
      </c>
      <c r="F2595" t="s">
        <v>1641</v>
      </c>
      <c r="G2595" t="s">
        <v>8306</v>
      </c>
      <c r="H2595" t="str">
        <f>VLOOKUP(Table_Query_from_Meridian_v32[[#This Row],[COUNTRY_CODE_OF_ORIGIN]],Sheet2!A:C,3,FALSE)</f>
        <v xml:space="preserve">Great Britain (United Kingdom) </v>
      </c>
    </row>
    <row r="2596" spans="1:8" x14ac:dyDescent="0.25">
      <c r="A2596" t="s">
        <v>7073</v>
      </c>
      <c r="B2596" t="s">
        <v>7074</v>
      </c>
      <c r="C2596" t="s">
        <v>7075</v>
      </c>
      <c r="D2596">
        <v>0.01</v>
      </c>
      <c r="E2596" t="s">
        <v>6</v>
      </c>
      <c r="F2596" t="s">
        <v>1641</v>
      </c>
      <c r="G2596" t="s">
        <v>8306</v>
      </c>
      <c r="H2596" t="str">
        <f>VLOOKUP(Table_Query_from_Meridian_v32[[#This Row],[COUNTRY_CODE_OF_ORIGIN]],Sheet2!A:C,3,FALSE)</f>
        <v xml:space="preserve">Great Britain (United Kingdom) </v>
      </c>
    </row>
    <row r="2597" spans="1:8" x14ac:dyDescent="0.25">
      <c r="A2597" t="s">
        <v>7076</v>
      </c>
      <c r="B2597" t="s">
        <v>7077</v>
      </c>
      <c r="C2597" t="s">
        <v>7078</v>
      </c>
      <c r="D2597">
        <v>0.01</v>
      </c>
      <c r="E2597" t="s">
        <v>6</v>
      </c>
      <c r="F2597" t="s">
        <v>1641</v>
      </c>
      <c r="G2597" t="s">
        <v>8306</v>
      </c>
      <c r="H2597" t="str">
        <f>VLOOKUP(Table_Query_from_Meridian_v32[[#This Row],[COUNTRY_CODE_OF_ORIGIN]],Sheet2!A:C,3,FALSE)</f>
        <v xml:space="preserve">Great Britain (United Kingdom) </v>
      </c>
    </row>
    <row r="2598" spans="1:8" x14ac:dyDescent="0.25">
      <c r="A2598" t="s">
        <v>7079</v>
      </c>
      <c r="B2598" t="s">
        <v>7080</v>
      </c>
      <c r="C2598" t="s">
        <v>7081</v>
      </c>
      <c r="D2598">
        <v>0.01</v>
      </c>
      <c r="E2598" t="s">
        <v>6</v>
      </c>
      <c r="F2598" t="s">
        <v>1641</v>
      </c>
      <c r="G2598" t="s">
        <v>8306</v>
      </c>
      <c r="H2598" t="str">
        <f>VLOOKUP(Table_Query_from_Meridian_v32[[#This Row],[COUNTRY_CODE_OF_ORIGIN]],Sheet2!A:C,3,FALSE)</f>
        <v xml:space="preserve">Great Britain (United Kingdom) </v>
      </c>
    </row>
    <row r="2599" spans="1:8" x14ac:dyDescent="0.25">
      <c r="A2599" t="s">
        <v>7082</v>
      </c>
      <c r="B2599" t="s">
        <v>7083</v>
      </c>
      <c r="C2599" t="s">
        <v>7084</v>
      </c>
      <c r="D2599">
        <v>0.01</v>
      </c>
      <c r="E2599" t="s">
        <v>6</v>
      </c>
      <c r="F2599" t="s">
        <v>1641</v>
      </c>
      <c r="G2599" t="s">
        <v>8306</v>
      </c>
      <c r="H2599" t="str">
        <f>VLOOKUP(Table_Query_from_Meridian_v32[[#This Row],[COUNTRY_CODE_OF_ORIGIN]],Sheet2!A:C,3,FALSE)</f>
        <v xml:space="preserve">Great Britain (United Kingdom) </v>
      </c>
    </row>
    <row r="2600" spans="1:8" x14ac:dyDescent="0.25">
      <c r="A2600" t="s">
        <v>7085</v>
      </c>
      <c r="B2600" t="s">
        <v>7086</v>
      </c>
      <c r="C2600" t="s">
        <v>7087</v>
      </c>
      <c r="D2600">
        <v>0.01</v>
      </c>
      <c r="E2600" t="s">
        <v>6</v>
      </c>
      <c r="F2600" t="s">
        <v>1641</v>
      </c>
      <c r="G2600" t="s">
        <v>8306</v>
      </c>
      <c r="H2600" t="str">
        <f>VLOOKUP(Table_Query_from_Meridian_v32[[#This Row],[COUNTRY_CODE_OF_ORIGIN]],Sheet2!A:C,3,FALSE)</f>
        <v xml:space="preserve">Great Britain (United Kingdom) </v>
      </c>
    </row>
    <row r="2601" spans="1:8" x14ac:dyDescent="0.25">
      <c r="A2601" t="s">
        <v>7088</v>
      </c>
      <c r="B2601" t="s">
        <v>7089</v>
      </c>
      <c r="C2601" t="s">
        <v>7090</v>
      </c>
      <c r="D2601">
        <v>0.11</v>
      </c>
      <c r="E2601" t="s">
        <v>6</v>
      </c>
      <c r="F2601" t="s">
        <v>1641</v>
      </c>
      <c r="G2601" t="s">
        <v>8306</v>
      </c>
      <c r="H2601" t="str">
        <f>VLOOKUP(Table_Query_from_Meridian_v32[[#This Row],[COUNTRY_CODE_OF_ORIGIN]],Sheet2!A:C,3,FALSE)</f>
        <v xml:space="preserve">Great Britain (United Kingdom) </v>
      </c>
    </row>
    <row r="2602" spans="1:8" x14ac:dyDescent="0.25">
      <c r="A2602" t="s">
        <v>7091</v>
      </c>
      <c r="B2602" t="s">
        <v>7092</v>
      </c>
      <c r="C2602" t="s">
        <v>7093</v>
      </c>
      <c r="D2602">
        <v>0.15</v>
      </c>
      <c r="E2602" t="s">
        <v>6</v>
      </c>
      <c r="F2602" t="s">
        <v>1641</v>
      </c>
      <c r="G2602" t="s">
        <v>8306</v>
      </c>
      <c r="H2602" t="str">
        <f>VLOOKUP(Table_Query_from_Meridian_v32[[#This Row],[COUNTRY_CODE_OF_ORIGIN]],Sheet2!A:C,3,FALSE)</f>
        <v xml:space="preserve">Great Britain (United Kingdom) </v>
      </c>
    </row>
    <row r="2603" spans="1:8" x14ac:dyDescent="0.25">
      <c r="A2603" t="s">
        <v>7094</v>
      </c>
      <c r="B2603" t="s">
        <v>7095</v>
      </c>
      <c r="C2603" t="s">
        <v>7096</v>
      </c>
      <c r="D2603">
        <v>0.18</v>
      </c>
      <c r="E2603" t="s">
        <v>6</v>
      </c>
      <c r="F2603" t="s">
        <v>1641</v>
      </c>
      <c r="G2603" t="s">
        <v>8306</v>
      </c>
      <c r="H2603" t="str">
        <f>VLOOKUP(Table_Query_from_Meridian_v32[[#This Row],[COUNTRY_CODE_OF_ORIGIN]],Sheet2!A:C,3,FALSE)</f>
        <v xml:space="preserve">Great Britain (United Kingdom) </v>
      </c>
    </row>
    <row r="2604" spans="1:8" x14ac:dyDescent="0.25">
      <c r="A2604" t="s">
        <v>7097</v>
      </c>
      <c r="B2604" t="s">
        <v>7098</v>
      </c>
      <c r="C2604" t="s">
        <v>7099</v>
      </c>
      <c r="D2604">
        <v>0.02</v>
      </c>
      <c r="E2604" t="s">
        <v>6</v>
      </c>
      <c r="F2604" t="s">
        <v>1641</v>
      </c>
      <c r="G2604" t="s">
        <v>8306</v>
      </c>
      <c r="H2604" t="str">
        <f>VLOOKUP(Table_Query_from_Meridian_v32[[#This Row],[COUNTRY_CODE_OF_ORIGIN]],Sheet2!A:C,3,FALSE)</f>
        <v xml:space="preserve">Great Britain (United Kingdom) </v>
      </c>
    </row>
    <row r="2605" spans="1:8" x14ac:dyDescent="0.25">
      <c r="A2605" t="s">
        <v>7100</v>
      </c>
      <c r="B2605" t="s">
        <v>7101</v>
      </c>
      <c r="C2605" t="s">
        <v>7102</v>
      </c>
      <c r="D2605">
        <v>0.02</v>
      </c>
      <c r="E2605" t="s">
        <v>6</v>
      </c>
      <c r="F2605" t="s">
        <v>1641</v>
      </c>
      <c r="G2605" t="s">
        <v>8306</v>
      </c>
      <c r="H2605" t="str">
        <f>VLOOKUP(Table_Query_from_Meridian_v32[[#This Row],[COUNTRY_CODE_OF_ORIGIN]],Sheet2!A:C,3,FALSE)</f>
        <v xml:space="preserve">Great Britain (United Kingdom) </v>
      </c>
    </row>
    <row r="2606" spans="1:8" x14ac:dyDescent="0.25">
      <c r="A2606" t="s">
        <v>7103</v>
      </c>
      <c r="B2606" t="s">
        <v>7104</v>
      </c>
      <c r="C2606" t="s">
        <v>7105</v>
      </c>
      <c r="D2606">
        <v>0.02</v>
      </c>
      <c r="E2606" t="s">
        <v>6</v>
      </c>
      <c r="F2606" t="s">
        <v>1641</v>
      </c>
      <c r="G2606" t="s">
        <v>8306</v>
      </c>
      <c r="H2606" t="str">
        <f>VLOOKUP(Table_Query_from_Meridian_v32[[#This Row],[COUNTRY_CODE_OF_ORIGIN]],Sheet2!A:C,3,FALSE)</f>
        <v xml:space="preserve">Great Britain (United Kingdom) </v>
      </c>
    </row>
    <row r="2607" spans="1:8" x14ac:dyDescent="0.25">
      <c r="A2607" t="s">
        <v>7106</v>
      </c>
      <c r="B2607" t="s">
        <v>7107</v>
      </c>
      <c r="C2607" t="s">
        <v>7108</v>
      </c>
      <c r="D2607">
        <v>0.02</v>
      </c>
      <c r="E2607" t="s">
        <v>6</v>
      </c>
      <c r="F2607" t="s">
        <v>1641</v>
      </c>
      <c r="G2607" t="s">
        <v>8306</v>
      </c>
      <c r="H2607" t="str">
        <f>VLOOKUP(Table_Query_from_Meridian_v32[[#This Row],[COUNTRY_CODE_OF_ORIGIN]],Sheet2!A:C,3,FALSE)</f>
        <v xml:space="preserve">Great Britain (United Kingdom) </v>
      </c>
    </row>
    <row r="2608" spans="1:8" x14ac:dyDescent="0.25">
      <c r="A2608" t="s">
        <v>7109</v>
      </c>
      <c r="B2608" t="s">
        <v>7110</v>
      </c>
      <c r="C2608" t="s">
        <v>7111</v>
      </c>
      <c r="D2608">
        <v>0.02</v>
      </c>
      <c r="E2608" t="s">
        <v>6</v>
      </c>
      <c r="F2608" t="s">
        <v>1641</v>
      </c>
      <c r="G2608" t="s">
        <v>8306</v>
      </c>
      <c r="H2608" t="str">
        <f>VLOOKUP(Table_Query_from_Meridian_v32[[#This Row],[COUNTRY_CODE_OF_ORIGIN]],Sheet2!A:C,3,FALSE)</f>
        <v xml:space="preserve">Great Britain (United Kingdom) </v>
      </c>
    </row>
    <row r="2609" spans="1:8" x14ac:dyDescent="0.25">
      <c r="A2609" t="s">
        <v>7112</v>
      </c>
      <c r="B2609" t="s">
        <v>7113</v>
      </c>
      <c r="C2609" t="s">
        <v>7114</v>
      </c>
      <c r="D2609">
        <v>0.02</v>
      </c>
      <c r="E2609" t="s">
        <v>6</v>
      </c>
      <c r="F2609" t="s">
        <v>1641</v>
      </c>
      <c r="G2609" t="s">
        <v>8306</v>
      </c>
      <c r="H2609" t="str">
        <f>VLOOKUP(Table_Query_from_Meridian_v32[[#This Row],[COUNTRY_CODE_OF_ORIGIN]],Sheet2!A:C,3,FALSE)</f>
        <v xml:space="preserve">Great Britain (United Kingdom) </v>
      </c>
    </row>
    <row r="2610" spans="1:8" x14ac:dyDescent="0.25">
      <c r="A2610" t="s">
        <v>7115</v>
      </c>
      <c r="B2610" t="s">
        <v>7116</v>
      </c>
      <c r="C2610" t="s">
        <v>7117</v>
      </c>
      <c r="D2610">
        <v>0.18</v>
      </c>
      <c r="E2610" t="s">
        <v>6</v>
      </c>
      <c r="F2610" t="s">
        <v>1641</v>
      </c>
      <c r="G2610" t="s">
        <v>8306</v>
      </c>
      <c r="H2610" t="str">
        <f>VLOOKUP(Table_Query_from_Meridian_v32[[#This Row],[COUNTRY_CODE_OF_ORIGIN]],Sheet2!A:C,3,FALSE)</f>
        <v xml:space="preserve">Great Britain (United Kingdom) </v>
      </c>
    </row>
    <row r="2611" spans="1:8" x14ac:dyDescent="0.25">
      <c r="A2611" t="s">
        <v>7118</v>
      </c>
      <c r="B2611" t="s">
        <v>7119</v>
      </c>
      <c r="C2611" t="s">
        <v>7120</v>
      </c>
      <c r="D2611">
        <v>0.22</v>
      </c>
      <c r="E2611" t="s">
        <v>6</v>
      </c>
      <c r="F2611" t="s">
        <v>1641</v>
      </c>
      <c r="G2611" t="s">
        <v>8306</v>
      </c>
      <c r="H2611" t="str">
        <f>VLOOKUP(Table_Query_from_Meridian_v32[[#This Row],[COUNTRY_CODE_OF_ORIGIN]],Sheet2!A:C,3,FALSE)</f>
        <v xml:space="preserve">Great Britain (United Kingdom) </v>
      </c>
    </row>
    <row r="2612" spans="1:8" x14ac:dyDescent="0.25">
      <c r="A2612" t="s">
        <v>7121</v>
      </c>
      <c r="B2612" t="s">
        <v>7122</v>
      </c>
      <c r="C2612" t="s">
        <v>7123</v>
      </c>
      <c r="D2612">
        <v>0.1</v>
      </c>
      <c r="E2612" t="s">
        <v>53</v>
      </c>
      <c r="F2612" t="s">
        <v>5</v>
      </c>
      <c r="G2612" t="s">
        <v>5</v>
      </c>
      <c r="H2612" t="str">
        <f>VLOOKUP(Table_Query_from_Meridian_v32[[#This Row],[COUNTRY_CODE_OF_ORIGIN]],Sheet2!A:C,3,FALSE)</f>
        <v xml:space="preserve">Netherlands </v>
      </c>
    </row>
    <row r="2613" spans="1:8" x14ac:dyDescent="0.25">
      <c r="A2613" t="s">
        <v>7124</v>
      </c>
      <c r="B2613" t="s">
        <v>7125</v>
      </c>
      <c r="C2613" t="s">
        <v>7126</v>
      </c>
      <c r="D2613">
        <v>0.1</v>
      </c>
      <c r="E2613" t="s">
        <v>53</v>
      </c>
      <c r="F2613" t="s">
        <v>5</v>
      </c>
      <c r="G2613" t="s">
        <v>5</v>
      </c>
      <c r="H2613" t="str">
        <f>VLOOKUP(Table_Query_from_Meridian_v32[[#This Row],[COUNTRY_CODE_OF_ORIGIN]],Sheet2!A:C,3,FALSE)</f>
        <v xml:space="preserve">Netherlands </v>
      </c>
    </row>
    <row r="2614" spans="1:8" x14ac:dyDescent="0.25">
      <c r="A2614" t="s">
        <v>7127</v>
      </c>
      <c r="B2614" t="s">
        <v>7128</v>
      </c>
      <c r="C2614" t="s">
        <v>7129</v>
      </c>
      <c r="D2614">
        <v>0</v>
      </c>
      <c r="E2614" t="s">
        <v>53</v>
      </c>
      <c r="F2614" t="s">
        <v>5</v>
      </c>
      <c r="G2614" t="s">
        <v>5</v>
      </c>
      <c r="H2614" t="str">
        <f>VLOOKUP(Table_Query_from_Meridian_v32[[#This Row],[COUNTRY_CODE_OF_ORIGIN]],Sheet2!A:C,3,FALSE)</f>
        <v xml:space="preserve">Netherlands </v>
      </c>
    </row>
    <row r="2615" spans="1:8" x14ac:dyDescent="0.25">
      <c r="A2615" t="s">
        <v>7130</v>
      </c>
      <c r="B2615" t="s">
        <v>7131</v>
      </c>
      <c r="C2615" t="s">
        <v>7132</v>
      </c>
      <c r="D2615">
        <v>0</v>
      </c>
      <c r="E2615" t="s">
        <v>53</v>
      </c>
      <c r="F2615" t="s">
        <v>5</v>
      </c>
      <c r="G2615" t="s">
        <v>5</v>
      </c>
      <c r="H2615" t="str">
        <f>VLOOKUP(Table_Query_from_Meridian_v32[[#This Row],[COUNTRY_CODE_OF_ORIGIN]],Sheet2!A:C,3,FALSE)</f>
        <v xml:space="preserve">Netherlands </v>
      </c>
    </row>
    <row r="2616" spans="1:8" x14ac:dyDescent="0.25">
      <c r="A2616" t="s">
        <v>7133</v>
      </c>
      <c r="B2616" t="s">
        <v>7134</v>
      </c>
      <c r="C2616" t="s">
        <v>7135</v>
      </c>
      <c r="D2616">
        <v>0</v>
      </c>
      <c r="E2616" t="s">
        <v>53</v>
      </c>
      <c r="F2616" t="s">
        <v>5</v>
      </c>
      <c r="G2616" t="s">
        <v>5</v>
      </c>
      <c r="H2616" t="str">
        <f>VLOOKUP(Table_Query_from_Meridian_v32[[#This Row],[COUNTRY_CODE_OF_ORIGIN]],Sheet2!A:C,3,FALSE)</f>
        <v xml:space="preserve">Netherlands </v>
      </c>
    </row>
    <row r="2617" spans="1:8" x14ac:dyDescent="0.25">
      <c r="A2617" t="s">
        <v>7136</v>
      </c>
      <c r="B2617" t="s">
        <v>7137</v>
      </c>
      <c r="C2617" t="s">
        <v>7138</v>
      </c>
      <c r="D2617">
        <v>0.1</v>
      </c>
      <c r="E2617" t="s">
        <v>53</v>
      </c>
      <c r="F2617" t="s">
        <v>5</v>
      </c>
      <c r="G2617" t="s">
        <v>5</v>
      </c>
      <c r="H2617" t="str">
        <f>VLOOKUP(Table_Query_from_Meridian_v32[[#This Row],[COUNTRY_CODE_OF_ORIGIN]],Sheet2!A:C,3,FALSE)</f>
        <v xml:space="preserve">Netherlands </v>
      </c>
    </row>
    <row r="2618" spans="1:8" x14ac:dyDescent="0.25">
      <c r="A2618" t="s">
        <v>7139</v>
      </c>
      <c r="B2618" t="s">
        <v>7140</v>
      </c>
      <c r="C2618" t="s">
        <v>7141</v>
      </c>
      <c r="D2618">
        <v>0.1</v>
      </c>
      <c r="E2618" t="s">
        <v>53</v>
      </c>
      <c r="F2618" t="s">
        <v>5</v>
      </c>
      <c r="G2618" t="s">
        <v>5</v>
      </c>
      <c r="H2618" t="str">
        <f>VLOOKUP(Table_Query_from_Meridian_v32[[#This Row],[COUNTRY_CODE_OF_ORIGIN]],Sheet2!A:C,3,FALSE)</f>
        <v xml:space="preserve">Netherlands </v>
      </c>
    </row>
    <row r="2619" spans="1:8" x14ac:dyDescent="0.25">
      <c r="A2619" t="s">
        <v>7142</v>
      </c>
      <c r="B2619" t="s">
        <v>7143</v>
      </c>
      <c r="C2619" t="s">
        <v>7144</v>
      </c>
      <c r="D2619">
        <v>0</v>
      </c>
      <c r="E2619" t="s">
        <v>53</v>
      </c>
      <c r="F2619" t="s">
        <v>5</v>
      </c>
      <c r="G2619" t="s">
        <v>5</v>
      </c>
      <c r="H2619" t="str">
        <f>VLOOKUP(Table_Query_from_Meridian_v32[[#This Row],[COUNTRY_CODE_OF_ORIGIN]],Sheet2!A:C,3,FALSE)</f>
        <v xml:space="preserve">Netherlands </v>
      </c>
    </row>
    <row r="2620" spans="1:8" x14ac:dyDescent="0.25">
      <c r="A2620" t="s">
        <v>7145</v>
      </c>
      <c r="B2620" t="s">
        <v>7146</v>
      </c>
      <c r="C2620" t="s">
        <v>7147</v>
      </c>
      <c r="D2620">
        <v>0</v>
      </c>
      <c r="E2620" t="s">
        <v>53</v>
      </c>
      <c r="F2620" t="s">
        <v>5</v>
      </c>
      <c r="G2620" t="s">
        <v>5</v>
      </c>
      <c r="H2620" t="str">
        <f>VLOOKUP(Table_Query_from_Meridian_v32[[#This Row],[COUNTRY_CODE_OF_ORIGIN]],Sheet2!A:C,3,FALSE)</f>
        <v xml:space="preserve">Netherlands </v>
      </c>
    </row>
    <row r="2621" spans="1:8" x14ac:dyDescent="0.25">
      <c r="A2621" t="s">
        <v>7148</v>
      </c>
      <c r="B2621" t="s">
        <v>7149</v>
      </c>
      <c r="C2621" t="s">
        <v>7150</v>
      </c>
      <c r="D2621">
        <v>0</v>
      </c>
      <c r="E2621" t="s">
        <v>53</v>
      </c>
      <c r="F2621" t="s">
        <v>5</v>
      </c>
      <c r="G2621" t="s">
        <v>5</v>
      </c>
      <c r="H2621" t="str">
        <f>VLOOKUP(Table_Query_from_Meridian_v32[[#This Row],[COUNTRY_CODE_OF_ORIGIN]],Sheet2!A:C,3,FALSE)</f>
        <v xml:space="preserve">Netherlands </v>
      </c>
    </row>
    <row r="2622" spans="1:8" x14ac:dyDescent="0.25">
      <c r="A2622" t="s">
        <v>7151</v>
      </c>
      <c r="B2622" t="s">
        <v>7152</v>
      </c>
      <c r="C2622" t="s">
        <v>7153</v>
      </c>
      <c r="D2622">
        <v>0.1</v>
      </c>
      <c r="E2622" t="s">
        <v>53</v>
      </c>
      <c r="F2622" t="s">
        <v>5</v>
      </c>
      <c r="G2622" t="s">
        <v>5</v>
      </c>
      <c r="H2622" t="str">
        <f>VLOOKUP(Table_Query_from_Meridian_v32[[#This Row],[COUNTRY_CODE_OF_ORIGIN]],Sheet2!A:C,3,FALSE)</f>
        <v xml:space="preserve">Netherlands </v>
      </c>
    </row>
    <row r="2623" spans="1:8" x14ac:dyDescent="0.25">
      <c r="A2623" t="s">
        <v>7154</v>
      </c>
      <c r="B2623" t="s">
        <v>7155</v>
      </c>
      <c r="C2623" t="s">
        <v>7156</v>
      </c>
      <c r="D2623">
        <v>0.1</v>
      </c>
      <c r="E2623" t="s">
        <v>53</v>
      </c>
      <c r="F2623" t="s">
        <v>5</v>
      </c>
      <c r="G2623" t="s">
        <v>5</v>
      </c>
      <c r="H2623" t="str">
        <f>VLOOKUP(Table_Query_from_Meridian_v32[[#This Row],[COUNTRY_CODE_OF_ORIGIN]],Sheet2!A:C,3,FALSE)</f>
        <v xml:space="preserve">Netherlands </v>
      </c>
    </row>
    <row r="2624" spans="1:8" x14ac:dyDescent="0.25">
      <c r="A2624" t="s">
        <v>7157</v>
      </c>
      <c r="B2624" t="s">
        <v>7158</v>
      </c>
      <c r="C2624" t="s">
        <v>7159</v>
      </c>
      <c r="D2624">
        <v>0</v>
      </c>
      <c r="E2624" t="s">
        <v>53</v>
      </c>
      <c r="F2624" t="s">
        <v>5</v>
      </c>
      <c r="G2624" t="s">
        <v>5</v>
      </c>
      <c r="H2624" t="str">
        <f>VLOOKUP(Table_Query_from_Meridian_v32[[#This Row],[COUNTRY_CODE_OF_ORIGIN]],Sheet2!A:C,3,FALSE)</f>
        <v xml:space="preserve">Netherlands </v>
      </c>
    </row>
    <row r="2625" spans="1:8" x14ac:dyDescent="0.25">
      <c r="A2625" t="s">
        <v>7160</v>
      </c>
      <c r="B2625" t="s">
        <v>7161</v>
      </c>
      <c r="C2625" t="s">
        <v>7162</v>
      </c>
      <c r="D2625">
        <v>0</v>
      </c>
      <c r="E2625" t="s">
        <v>53</v>
      </c>
      <c r="F2625" t="s">
        <v>5</v>
      </c>
      <c r="G2625" t="s">
        <v>5</v>
      </c>
      <c r="H2625" t="str">
        <f>VLOOKUP(Table_Query_from_Meridian_v32[[#This Row],[COUNTRY_CODE_OF_ORIGIN]],Sheet2!A:C,3,FALSE)</f>
        <v xml:space="preserve">Netherlands </v>
      </c>
    </row>
    <row r="2626" spans="1:8" x14ac:dyDescent="0.25">
      <c r="A2626" t="s">
        <v>7163</v>
      </c>
      <c r="B2626" t="s">
        <v>7164</v>
      </c>
      <c r="C2626" t="s">
        <v>7165</v>
      </c>
      <c r="D2626">
        <v>0</v>
      </c>
      <c r="E2626" t="s">
        <v>53</v>
      </c>
      <c r="F2626" t="s">
        <v>5</v>
      </c>
      <c r="G2626" t="s">
        <v>5</v>
      </c>
      <c r="H2626" t="str">
        <f>VLOOKUP(Table_Query_from_Meridian_v32[[#This Row],[COUNTRY_CODE_OF_ORIGIN]],Sheet2!A:C,3,FALSE)</f>
        <v xml:space="preserve">Netherlands </v>
      </c>
    </row>
    <row r="2627" spans="1:8" x14ac:dyDescent="0.25">
      <c r="A2627" t="s">
        <v>7166</v>
      </c>
      <c r="B2627" t="s">
        <v>7167</v>
      </c>
      <c r="C2627" t="s">
        <v>7168</v>
      </c>
      <c r="D2627">
        <v>0.64</v>
      </c>
      <c r="E2627" t="s">
        <v>53</v>
      </c>
      <c r="F2627" t="s">
        <v>5</v>
      </c>
      <c r="G2627" t="s">
        <v>5</v>
      </c>
      <c r="H2627" t="str">
        <f>VLOOKUP(Table_Query_from_Meridian_v32[[#This Row],[COUNTRY_CODE_OF_ORIGIN]],Sheet2!A:C,3,FALSE)</f>
        <v xml:space="preserve">Netherlands </v>
      </c>
    </row>
    <row r="2628" spans="1:8" x14ac:dyDescent="0.25">
      <c r="A2628" t="s">
        <v>7169</v>
      </c>
      <c r="B2628" t="s">
        <v>7170</v>
      </c>
      <c r="C2628" t="s">
        <v>7171</v>
      </c>
      <c r="D2628">
        <v>0.1</v>
      </c>
      <c r="E2628" t="s">
        <v>53</v>
      </c>
      <c r="F2628" t="s">
        <v>5</v>
      </c>
      <c r="G2628" t="s">
        <v>5</v>
      </c>
      <c r="H2628" t="str">
        <f>VLOOKUP(Table_Query_from_Meridian_v32[[#This Row],[COUNTRY_CODE_OF_ORIGIN]],Sheet2!A:C,3,FALSE)</f>
        <v xml:space="preserve">Netherlands </v>
      </c>
    </row>
    <row r="2629" spans="1:8" x14ac:dyDescent="0.25">
      <c r="A2629" t="s">
        <v>7172</v>
      </c>
      <c r="B2629" t="s">
        <v>7173</v>
      </c>
      <c r="C2629" t="s">
        <v>7174</v>
      </c>
      <c r="D2629">
        <v>0.16</v>
      </c>
      <c r="E2629" t="s">
        <v>53</v>
      </c>
      <c r="F2629" t="s">
        <v>5</v>
      </c>
      <c r="G2629" t="s">
        <v>5</v>
      </c>
      <c r="H2629" t="str">
        <f>VLOOKUP(Table_Query_from_Meridian_v32[[#This Row],[COUNTRY_CODE_OF_ORIGIN]],Sheet2!A:C,3,FALSE)</f>
        <v xml:space="preserve">Netherlands </v>
      </c>
    </row>
    <row r="2630" spans="1:8" x14ac:dyDescent="0.25">
      <c r="A2630" t="s">
        <v>7175</v>
      </c>
      <c r="B2630" t="s">
        <v>7176</v>
      </c>
      <c r="C2630" t="s">
        <v>7177</v>
      </c>
      <c r="D2630">
        <v>0</v>
      </c>
      <c r="E2630" t="s">
        <v>53</v>
      </c>
      <c r="F2630" t="s">
        <v>5</v>
      </c>
      <c r="G2630" t="s">
        <v>5</v>
      </c>
      <c r="H2630" t="str">
        <f>VLOOKUP(Table_Query_from_Meridian_v32[[#This Row],[COUNTRY_CODE_OF_ORIGIN]],Sheet2!A:C,3,FALSE)</f>
        <v xml:space="preserve">Netherlands </v>
      </c>
    </row>
    <row r="2631" spans="1:8" x14ac:dyDescent="0.25">
      <c r="A2631" t="s">
        <v>7178</v>
      </c>
      <c r="B2631" t="s">
        <v>7179</v>
      </c>
      <c r="C2631" t="s">
        <v>7180</v>
      </c>
      <c r="D2631">
        <v>0</v>
      </c>
      <c r="E2631" t="s">
        <v>53</v>
      </c>
      <c r="F2631" t="s">
        <v>5</v>
      </c>
      <c r="G2631" t="s">
        <v>5</v>
      </c>
      <c r="H2631" t="str">
        <f>VLOOKUP(Table_Query_from_Meridian_v32[[#This Row],[COUNTRY_CODE_OF_ORIGIN]],Sheet2!A:C,3,FALSE)</f>
        <v xml:space="preserve">Netherlands </v>
      </c>
    </row>
    <row r="2632" spans="1:8" x14ac:dyDescent="0.25">
      <c r="A2632" t="s">
        <v>7181</v>
      </c>
      <c r="B2632" t="s">
        <v>7182</v>
      </c>
      <c r="C2632" t="s">
        <v>7183</v>
      </c>
      <c r="D2632">
        <v>0.05</v>
      </c>
      <c r="E2632" t="s">
        <v>53</v>
      </c>
      <c r="F2632" t="s">
        <v>5</v>
      </c>
      <c r="G2632" t="s">
        <v>5</v>
      </c>
      <c r="H2632" t="str">
        <f>VLOOKUP(Table_Query_from_Meridian_v32[[#This Row],[COUNTRY_CODE_OF_ORIGIN]],Sheet2!A:C,3,FALSE)</f>
        <v xml:space="preserve">Netherlands </v>
      </c>
    </row>
    <row r="2633" spans="1:8" x14ac:dyDescent="0.25">
      <c r="A2633" t="s">
        <v>7184</v>
      </c>
      <c r="B2633" t="s">
        <v>7185</v>
      </c>
      <c r="C2633" t="s">
        <v>7186</v>
      </c>
      <c r="D2633">
        <v>0.12</v>
      </c>
      <c r="E2633" t="s">
        <v>53</v>
      </c>
      <c r="F2633" t="s">
        <v>5</v>
      </c>
      <c r="G2633" t="s">
        <v>5</v>
      </c>
      <c r="H2633" t="str">
        <f>VLOOKUP(Table_Query_from_Meridian_v32[[#This Row],[COUNTRY_CODE_OF_ORIGIN]],Sheet2!A:C,3,FALSE)</f>
        <v xml:space="preserve">Netherlands </v>
      </c>
    </row>
    <row r="2634" spans="1:8" x14ac:dyDescent="0.25">
      <c r="A2634" t="s">
        <v>7187</v>
      </c>
      <c r="B2634" t="s">
        <v>7188</v>
      </c>
      <c r="C2634" t="s">
        <v>7189</v>
      </c>
      <c r="D2634">
        <v>0</v>
      </c>
      <c r="E2634" t="s">
        <v>53</v>
      </c>
      <c r="F2634" t="s">
        <v>5</v>
      </c>
      <c r="G2634" t="s">
        <v>5</v>
      </c>
      <c r="H2634" t="str">
        <f>VLOOKUP(Table_Query_from_Meridian_v32[[#This Row],[COUNTRY_CODE_OF_ORIGIN]],Sheet2!A:C,3,FALSE)</f>
        <v xml:space="preserve">Netherlands </v>
      </c>
    </row>
    <row r="2635" spans="1:8" x14ac:dyDescent="0.25">
      <c r="A2635" t="s">
        <v>7190</v>
      </c>
      <c r="B2635" t="s">
        <v>7191</v>
      </c>
      <c r="C2635" t="s">
        <v>7192</v>
      </c>
      <c r="D2635">
        <v>0</v>
      </c>
      <c r="E2635" t="s">
        <v>53</v>
      </c>
      <c r="F2635" t="s">
        <v>5</v>
      </c>
      <c r="G2635" t="s">
        <v>5</v>
      </c>
      <c r="H2635" t="str">
        <f>VLOOKUP(Table_Query_from_Meridian_v32[[#This Row],[COUNTRY_CODE_OF_ORIGIN]],Sheet2!A:C,3,FALSE)</f>
        <v xml:space="preserve">Netherlands </v>
      </c>
    </row>
    <row r="2636" spans="1:8" x14ac:dyDescent="0.25">
      <c r="A2636" t="s">
        <v>7193</v>
      </c>
      <c r="B2636" t="s">
        <v>7194</v>
      </c>
      <c r="C2636" t="s">
        <v>7195</v>
      </c>
      <c r="D2636">
        <v>0</v>
      </c>
      <c r="E2636" t="s">
        <v>53</v>
      </c>
      <c r="F2636" t="s">
        <v>5</v>
      </c>
      <c r="G2636" t="s">
        <v>5</v>
      </c>
      <c r="H2636" t="str">
        <f>VLOOKUP(Table_Query_from_Meridian_v32[[#This Row],[COUNTRY_CODE_OF_ORIGIN]],Sheet2!A:C,3,FALSE)</f>
        <v xml:space="preserve">Netherlands </v>
      </c>
    </row>
    <row r="2637" spans="1:8" x14ac:dyDescent="0.25">
      <c r="A2637" t="s">
        <v>7196</v>
      </c>
      <c r="B2637" t="s">
        <v>7197</v>
      </c>
      <c r="C2637" t="s">
        <v>7198</v>
      </c>
      <c r="D2637">
        <v>0.1</v>
      </c>
      <c r="E2637" t="s">
        <v>53</v>
      </c>
      <c r="F2637" t="s">
        <v>5</v>
      </c>
      <c r="G2637" t="s">
        <v>5</v>
      </c>
      <c r="H2637" t="str">
        <f>VLOOKUP(Table_Query_from_Meridian_v32[[#This Row],[COUNTRY_CODE_OF_ORIGIN]],Sheet2!A:C,3,FALSE)</f>
        <v xml:space="preserve">Netherlands </v>
      </c>
    </row>
    <row r="2638" spans="1:8" x14ac:dyDescent="0.25">
      <c r="A2638" t="s">
        <v>7199</v>
      </c>
      <c r="B2638" t="s">
        <v>7200</v>
      </c>
      <c r="C2638" t="s">
        <v>7201</v>
      </c>
      <c r="D2638">
        <v>0.13</v>
      </c>
      <c r="E2638" t="s">
        <v>53</v>
      </c>
      <c r="F2638" t="s">
        <v>5</v>
      </c>
      <c r="G2638" t="s">
        <v>5</v>
      </c>
      <c r="H2638" t="str">
        <f>VLOOKUP(Table_Query_from_Meridian_v32[[#This Row],[COUNTRY_CODE_OF_ORIGIN]],Sheet2!A:C,3,FALSE)</f>
        <v xml:space="preserve">Netherlands </v>
      </c>
    </row>
    <row r="2639" spans="1:8" x14ac:dyDescent="0.25">
      <c r="A2639" t="s">
        <v>7202</v>
      </c>
      <c r="B2639" t="s">
        <v>7203</v>
      </c>
      <c r="C2639" t="s">
        <v>7204</v>
      </c>
      <c r="D2639">
        <v>0</v>
      </c>
      <c r="E2639" t="s">
        <v>53</v>
      </c>
      <c r="F2639" t="s">
        <v>5</v>
      </c>
      <c r="G2639" t="s">
        <v>5</v>
      </c>
      <c r="H2639" t="str">
        <f>VLOOKUP(Table_Query_from_Meridian_v32[[#This Row],[COUNTRY_CODE_OF_ORIGIN]],Sheet2!A:C,3,FALSE)</f>
        <v xml:space="preserve">Netherlands </v>
      </c>
    </row>
    <row r="2640" spans="1:8" x14ac:dyDescent="0.25">
      <c r="A2640" t="s">
        <v>7205</v>
      </c>
      <c r="B2640" t="s">
        <v>7206</v>
      </c>
      <c r="C2640" t="s">
        <v>7207</v>
      </c>
      <c r="D2640">
        <v>0</v>
      </c>
      <c r="E2640" t="s">
        <v>53</v>
      </c>
      <c r="F2640" t="s">
        <v>5</v>
      </c>
      <c r="G2640" t="s">
        <v>5</v>
      </c>
      <c r="H2640" t="str">
        <f>VLOOKUP(Table_Query_from_Meridian_v32[[#This Row],[COUNTRY_CODE_OF_ORIGIN]],Sheet2!A:C,3,FALSE)</f>
        <v xml:space="preserve">Netherlands </v>
      </c>
    </row>
    <row r="2641" spans="1:8" x14ac:dyDescent="0.25">
      <c r="A2641" t="s">
        <v>7208</v>
      </c>
      <c r="B2641" t="s">
        <v>7209</v>
      </c>
      <c r="C2641" t="s">
        <v>7210</v>
      </c>
      <c r="D2641">
        <v>0</v>
      </c>
      <c r="E2641" t="s">
        <v>53</v>
      </c>
      <c r="F2641" t="s">
        <v>5</v>
      </c>
      <c r="G2641" t="s">
        <v>5</v>
      </c>
      <c r="H2641" t="str">
        <f>VLOOKUP(Table_Query_from_Meridian_v32[[#This Row],[COUNTRY_CODE_OF_ORIGIN]],Sheet2!A:C,3,FALSE)</f>
        <v xml:space="preserve">Netherlands </v>
      </c>
    </row>
    <row r="2642" spans="1:8" x14ac:dyDescent="0.25">
      <c r="A2642" t="s">
        <v>7211</v>
      </c>
      <c r="B2642" t="s">
        <v>7212</v>
      </c>
      <c r="C2642" t="s">
        <v>7213</v>
      </c>
      <c r="D2642">
        <v>0.1</v>
      </c>
      <c r="E2642" t="s">
        <v>53</v>
      </c>
      <c r="F2642" t="s">
        <v>5</v>
      </c>
      <c r="G2642" t="s">
        <v>5</v>
      </c>
      <c r="H2642" t="str">
        <f>VLOOKUP(Table_Query_from_Meridian_v32[[#This Row],[COUNTRY_CODE_OF_ORIGIN]],Sheet2!A:C,3,FALSE)</f>
        <v xml:space="preserve">Netherlands </v>
      </c>
    </row>
    <row r="2643" spans="1:8" x14ac:dyDescent="0.25">
      <c r="A2643" t="s">
        <v>7214</v>
      </c>
      <c r="B2643" t="s">
        <v>7215</v>
      </c>
      <c r="C2643" t="s">
        <v>7216</v>
      </c>
      <c r="D2643">
        <v>0</v>
      </c>
      <c r="E2643" t="s">
        <v>53</v>
      </c>
      <c r="F2643" t="s">
        <v>5</v>
      </c>
      <c r="G2643" t="s">
        <v>5</v>
      </c>
      <c r="H2643" t="str">
        <f>VLOOKUP(Table_Query_from_Meridian_v32[[#This Row],[COUNTRY_CODE_OF_ORIGIN]],Sheet2!A:C,3,FALSE)</f>
        <v xml:space="preserve">Netherlands </v>
      </c>
    </row>
    <row r="2644" spans="1:8" x14ac:dyDescent="0.25">
      <c r="A2644" t="s">
        <v>7217</v>
      </c>
      <c r="B2644" t="s">
        <v>7218</v>
      </c>
      <c r="C2644" t="s">
        <v>7219</v>
      </c>
      <c r="D2644">
        <v>0</v>
      </c>
      <c r="E2644" t="s">
        <v>53</v>
      </c>
      <c r="F2644" t="s">
        <v>5</v>
      </c>
      <c r="G2644" t="s">
        <v>5</v>
      </c>
      <c r="H2644" t="str">
        <f>VLOOKUP(Table_Query_from_Meridian_v32[[#This Row],[COUNTRY_CODE_OF_ORIGIN]],Sheet2!A:C,3,FALSE)</f>
        <v xml:space="preserve">Netherlands </v>
      </c>
    </row>
    <row r="2645" spans="1:8" x14ac:dyDescent="0.25">
      <c r="A2645" t="s">
        <v>7220</v>
      </c>
      <c r="B2645" t="s">
        <v>7221</v>
      </c>
      <c r="C2645" t="s">
        <v>7222</v>
      </c>
      <c r="D2645">
        <v>0</v>
      </c>
      <c r="E2645" t="s">
        <v>53</v>
      </c>
      <c r="F2645" t="s">
        <v>5</v>
      </c>
      <c r="G2645" t="s">
        <v>5</v>
      </c>
      <c r="H2645" t="str">
        <f>VLOOKUP(Table_Query_from_Meridian_v32[[#This Row],[COUNTRY_CODE_OF_ORIGIN]],Sheet2!A:C,3,FALSE)</f>
        <v xml:space="preserve">Netherlands </v>
      </c>
    </row>
    <row r="2646" spans="1:8" x14ac:dyDescent="0.25">
      <c r="A2646" t="s">
        <v>7223</v>
      </c>
      <c r="B2646" t="s">
        <v>7224</v>
      </c>
      <c r="C2646" t="s">
        <v>7225</v>
      </c>
      <c r="D2646">
        <v>0</v>
      </c>
      <c r="E2646" t="s">
        <v>53</v>
      </c>
      <c r="F2646" t="s">
        <v>5</v>
      </c>
      <c r="G2646" t="s">
        <v>5</v>
      </c>
      <c r="H2646" t="str">
        <f>VLOOKUP(Table_Query_from_Meridian_v32[[#This Row],[COUNTRY_CODE_OF_ORIGIN]],Sheet2!A:C,3,FALSE)</f>
        <v xml:space="preserve">Netherlands </v>
      </c>
    </row>
    <row r="2647" spans="1:8" x14ac:dyDescent="0.25">
      <c r="A2647" t="s">
        <v>7226</v>
      </c>
      <c r="B2647" t="s">
        <v>7227</v>
      </c>
      <c r="C2647" t="s">
        <v>7228</v>
      </c>
      <c r="D2647">
        <v>0.1</v>
      </c>
      <c r="E2647" t="s">
        <v>53</v>
      </c>
      <c r="F2647" t="s">
        <v>5</v>
      </c>
      <c r="G2647" t="s">
        <v>5</v>
      </c>
      <c r="H2647" t="str">
        <f>VLOOKUP(Table_Query_from_Meridian_v32[[#This Row],[COUNTRY_CODE_OF_ORIGIN]],Sheet2!A:C,3,FALSE)</f>
        <v xml:space="preserve">Netherlands </v>
      </c>
    </row>
    <row r="2648" spans="1:8" x14ac:dyDescent="0.25">
      <c r="A2648" t="s">
        <v>7229</v>
      </c>
      <c r="B2648" t="s">
        <v>7230</v>
      </c>
      <c r="C2648" t="s">
        <v>7231</v>
      </c>
      <c r="D2648">
        <v>0</v>
      </c>
      <c r="E2648" t="s">
        <v>53</v>
      </c>
      <c r="F2648" t="s">
        <v>5</v>
      </c>
      <c r="G2648" t="s">
        <v>5</v>
      </c>
      <c r="H2648" t="str">
        <f>VLOOKUP(Table_Query_from_Meridian_v32[[#This Row],[COUNTRY_CODE_OF_ORIGIN]],Sheet2!A:C,3,FALSE)</f>
        <v xml:space="preserve">Netherlands </v>
      </c>
    </row>
    <row r="2649" spans="1:8" x14ac:dyDescent="0.25">
      <c r="A2649" t="s">
        <v>7232</v>
      </c>
      <c r="B2649" t="s">
        <v>7233</v>
      </c>
      <c r="C2649" t="s">
        <v>7234</v>
      </c>
      <c r="D2649">
        <v>0</v>
      </c>
      <c r="E2649" t="s">
        <v>53</v>
      </c>
      <c r="F2649" t="s">
        <v>5</v>
      </c>
      <c r="G2649" t="s">
        <v>5</v>
      </c>
      <c r="H2649" t="str">
        <f>VLOOKUP(Table_Query_from_Meridian_v32[[#This Row],[COUNTRY_CODE_OF_ORIGIN]],Sheet2!A:C,3,FALSE)</f>
        <v xml:space="preserve">Netherlands </v>
      </c>
    </row>
    <row r="2650" spans="1:8" x14ac:dyDescent="0.25">
      <c r="A2650" t="s">
        <v>7235</v>
      </c>
      <c r="B2650" t="s">
        <v>7236</v>
      </c>
      <c r="C2650" t="s">
        <v>7237</v>
      </c>
      <c r="D2650">
        <v>0</v>
      </c>
      <c r="E2650" t="s">
        <v>53</v>
      </c>
      <c r="F2650" t="s">
        <v>5</v>
      </c>
      <c r="G2650" t="s">
        <v>5</v>
      </c>
      <c r="H2650" t="str">
        <f>VLOOKUP(Table_Query_from_Meridian_v32[[#This Row],[COUNTRY_CODE_OF_ORIGIN]],Sheet2!A:C,3,FALSE)</f>
        <v xml:space="preserve">Netherlands </v>
      </c>
    </row>
    <row r="2651" spans="1:8" x14ac:dyDescent="0.25">
      <c r="A2651" t="s">
        <v>7238</v>
      </c>
      <c r="B2651" t="s">
        <v>7239</v>
      </c>
      <c r="C2651" t="s">
        <v>7240</v>
      </c>
      <c r="D2651">
        <v>0</v>
      </c>
      <c r="E2651" t="s">
        <v>53</v>
      </c>
      <c r="F2651" t="s">
        <v>5</v>
      </c>
      <c r="G2651" t="s">
        <v>5</v>
      </c>
      <c r="H2651" t="str">
        <f>VLOOKUP(Table_Query_from_Meridian_v32[[#This Row],[COUNTRY_CODE_OF_ORIGIN]],Sheet2!A:C,3,FALSE)</f>
        <v xml:space="preserve">Netherlands </v>
      </c>
    </row>
    <row r="2652" spans="1:8" x14ac:dyDescent="0.25">
      <c r="A2652" t="s">
        <v>7241</v>
      </c>
      <c r="B2652" t="s">
        <v>7242</v>
      </c>
      <c r="C2652" t="s">
        <v>7243</v>
      </c>
      <c r="D2652">
        <v>0.1</v>
      </c>
      <c r="E2652" t="s">
        <v>53</v>
      </c>
      <c r="F2652" t="s">
        <v>5</v>
      </c>
      <c r="G2652" t="s">
        <v>5</v>
      </c>
      <c r="H2652" t="str">
        <f>VLOOKUP(Table_Query_from_Meridian_v32[[#This Row],[COUNTRY_CODE_OF_ORIGIN]],Sheet2!A:C,3,FALSE)</f>
        <v xml:space="preserve">Netherlands </v>
      </c>
    </row>
    <row r="2653" spans="1:8" x14ac:dyDescent="0.25">
      <c r="A2653" t="s">
        <v>7244</v>
      </c>
      <c r="B2653" t="s">
        <v>7245</v>
      </c>
      <c r="C2653" t="s">
        <v>7246</v>
      </c>
      <c r="D2653">
        <v>0</v>
      </c>
      <c r="E2653" t="s">
        <v>53</v>
      </c>
      <c r="F2653" t="s">
        <v>5</v>
      </c>
      <c r="G2653" t="s">
        <v>5</v>
      </c>
      <c r="H2653" t="str">
        <f>VLOOKUP(Table_Query_from_Meridian_v32[[#This Row],[COUNTRY_CODE_OF_ORIGIN]],Sheet2!A:C,3,FALSE)</f>
        <v xml:space="preserve">Netherlands </v>
      </c>
    </row>
    <row r="2654" spans="1:8" x14ac:dyDescent="0.25">
      <c r="A2654" t="s">
        <v>7247</v>
      </c>
      <c r="B2654" t="s">
        <v>7248</v>
      </c>
      <c r="C2654" t="s">
        <v>7249</v>
      </c>
      <c r="D2654">
        <v>0</v>
      </c>
      <c r="E2654" t="s">
        <v>53</v>
      </c>
      <c r="F2654" t="s">
        <v>5</v>
      </c>
      <c r="G2654" t="s">
        <v>5</v>
      </c>
      <c r="H2654" t="str">
        <f>VLOOKUP(Table_Query_from_Meridian_v32[[#This Row],[COUNTRY_CODE_OF_ORIGIN]],Sheet2!A:C,3,FALSE)</f>
        <v xml:space="preserve">Netherlands </v>
      </c>
    </row>
    <row r="2655" spans="1:8" x14ac:dyDescent="0.25">
      <c r="A2655" t="s">
        <v>7250</v>
      </c>
      <c r="B2655" t="s">
        <v>7251</v>
      </c>
      <c r="C2655" t="s">
        <v>7252</v>
      </c>
      <c r="D2655">
        <v>0</v>
      </c>
      <c r="E2655" t="s">
        <v>53</v>
      </c>
      <c r="F2655" t="s">
        <v>5</v>
      </c>
      <c r="G2655" t="s">
        <v>5</v>
      </c>
      <c r="H2655" t="str">
        <f>VLOOKUP(Table_Query_from_Meridian_v32[[#This Row],[COUNTRY_CODE_OF_ORIGIN]],Sheet2!A:C,3,FALSE)</f>
        <v xml:space="preserve">Netherlands </v>
      </c>
    </row>
    <row r="2656" spans="1:8" x14ac:dyDescent="0.25">
      <c r="A2656" t="s">
        <v>7253</v>
      </c>
      <c r="B2656" t="s">
        <v>7254</v>
      </c>
      <c r="C2656" t="s">
        <v>7255</v>
      </c>
      <c r="D2656">
        <v>0</v>
      </c>
      <c r="E2656" t="s">
        <v>53</v>
      </c>
      <c r="F2656" t="s">
        <v>5</v>
      </c>
      <c r="G2656" t="s">
        <v>5</v>
      </c>
      <c r="H2656" t="str">
        <f>VLOOKUP(Table_Query_from_Meridian_v32[[#This Row],[COUNTRY_CODE_OF_ORIGIN]],Sheet2!A:C,3,FALSE)</f>
        <v xml:space="preserve">Netherlands </v>
      </c>
    </row>
    <row r="2657" spans="1:8" x14ac:dyDescent="0.25">
      <c r="A2657" t="s">
        <v>7256</v>
      </c>
      <c r="B2657" t="s">
        <v>7257</v>
      </c>
      <c r="C2657" t="s">
        <v>7258</v>
      </c>
      <c r="D2657">
        <v>0.14000000000000001</v>
      </c>
      <c r="E2657" t="s">
        <v>53</v>
      </c>
      <c r="F2657" t="s">
        <v>5</v>
      </c>
      <c r="G2657" t="s">
        <v>5</v>
      </c>
      <c r="H2657" t="str">
        <f>VLOOKUP(Table_Query_from_Meridian_v32[[#This Row],[COUNTRY_CODE_OF_ORIGIN]],Sheet2!A:C,3,FALSE)</f>
        <v xml:space="preserve">Netherlands </v>
      </c>
    </row>
    <row r="2658" spans="1:8" x14ac:dyDescent="0.25">
      <c r="A2658" t="s">
        <v>7259</v>
      </c>
      <c r="B2658" t="s">
        <v>7260</v>
      </c>
      <c r="C2658" t="s">
        <v>7261</v>
      </c>
      <c r="D2658">
        <v>1.88</v>
      </c>
      <c r="E2658" t="s">
        <v>53</v>
      </c>
      <c r="F2658" t="s">
        <v>5</v>
      </c>
      <c r="G2658" t="s">
        <v>5</v>
      </c>
      <c r="H2658" t="str">
        <f>VLOOKUP(Table_Query_from_Meridian_v32[[#This Row],[COUNTRY_CODE_OF_ORIGIN]],Sheet2!A:C,3,FALSE)</f>
        <v xml:space="preserve">Netherlands </v>
      </c>
    </row>
    <row r="2659" spans="1:8" x14ac:dyDescent="0.25">
      <c r="A2659" t="s">
        <v>7262</v>
      </c>
      <c r="B2659" t="s">
        <v>7263</v>
      </c>
      <c r="C2659" t="s">
        <v>7264</v>
      </c>
      <c r="D2659">
        <v>0</v>
      </c>
      <c r="E2659" t="s">
        <v>53</v>
      </c>
      <c r="F2659" t="s">
        <v>5</v>
      </c>
      <c r="G2659" t="s">
        <v>5</v>
      </c>
      <c r="H2659" t="str">
        <f>VLOOKUP(Table_Query_from_Meridian_v32[[#This Row],[COUNTRY_CODE_OF_ORIGIN]],Sheet2!A:C,3,FALSE)</f>
        <v xml:space="preserve">Netherlands </v>
      </c>
    </row>
    <row r="2660" spans="1:8" x14ac:dyDescent="0.25">
      <c r="A2660" t="s">
        <v>7265</v>
      </c>
      <c r="B2660" t="s">
        <v>7266</v>
      </c>
      <c r="C2660" t="s">
        <v>7267</v>
      </c>
      <c r="D2660">
        <v>0</v>
      </c>
      <c r="E2660" t="s">
        <v>53</v>
      </c>
      <c r="F2660" t="s">
        <v>5</v>
      </c>
      <c r="G2660" t="s">
        <v>5</v>
      </c>
      <c r="H2660" t="str">
        <f>VLOOKUP(Table_Query_from_Meridian_v32[[#This Row],[COUNTRY_CODE_OF_ORIGIN]],Sheet2!A:C,3,FALSE)</f>
        <v xml:space="preserve">Netherlands </v>
      </c>
    </row>
    <row r="2661" spans="1:8" x14ac:dyDescent="0.25">
      <c r="A2661" t="s">
        <v>7268</v>
      </c>
      <c r="B2661" t="s">
        <v>7269</v>
      </c>
      <c r="C2661" t="s">
        <v>7270</v>
      </c>
      <c r="D2661">
        <v>0</v>
      </c>
      <c r="E2661" t="s">
        <v>53</v>
      </c>
      <c r="F2661" t="s">
        <v>5</v>
      </c>
      <c r="G2661" t="s">
        <v>5</v>
      </c>
      <c r="H2661" t="str">
        <f>VLOOKUP(Table_Query_from_Meridian_v32[[#This Row],[COUNTRY_CODE_OF_ORIGIN]],Sheet2!A:C,3,FALSE)</f>
        <v xml:space="preserve">Netherlands </v>
      </c>
    </row>
    <row r="2662" spans="1:8" x14ac:dyDescent="0.25">
      <c r="A2662" t="s">
        <v>7271</v>
      </c>
      <c r="B2662" t="s">
        <v>7272</v>
      </c>
      <c r="C2662" t="s">
        <v>7273</v>
      </c>
      <c r="D2662">
        <v>0.1</v>
      </c>
      <c r="E2662" t="s">
        <v>53</v>
      </c>
      <c r="F2662" t="s">
        <v>5</v>
      </c>
      <c r="G2662" t="s">
        <v>5</v>
      </c>
      <c r="H2662" t="str">
        <f>VLOOKUP(Table_Query_from_Meridian_v32[[#This Row],[COUNTRY_CODE_OF_ORIGIN]],Sheet2!A:C,3,FALSE)</f>
        <v xml:space="preserve">Netherlands </v>
      </c>
    </row>
    <row r="2663" spans="1:8" x14ac:dyDescent="0.25">
      <c r="A2663" t="s">
        <v>7274</v>
      </c>
      <c r="B2663" t="s">
        <v>7275</v>
      </c>
      <c r="C2663" t="s">
        <v>7276</v>
      </c>
      <c r="D2663">
        <v>0.15</v>
      </c>
      <c r="E2663" t="s">
        <v>53</v>
      </c>
      <c r="F2663" t="s">
        <v>5</v>
      </c>
      <c r="G2663" t="s">
        <v>5</v>
      </c>
      <c r="H2663" t="str">
        <f>VLOOKUP(Table_Query_from_Meridian_v32[[#This Row],[COUNTRY_CODE_OF_ORIGIN]],Sheet2!A:C,3,FALSE)</f>
        <v xml:space="preserve">Netherlands </v>
      </c>
    </row>
    <row r="2664" spans="1:8" x14ac:dyDescent="0.25">
      <c r="A2664" t="s">
        <v>7277</v>
      </c>
      <c r="B2664" t="s">
        <v>7278</v>
      </c>
      <c r="C2664" t="s">
        <v>7279</v>
      </c>
      <c r="D2664">
        <v>0</v>
      </c>
      <c r="E2664" t="s">
        <v>53</v>
      </c>
      <c r="F2664" t="s">
        <v>5</v>
      </c>
      <c r="G2664" t="s">
        <v>5</v>
      </c>
      <c r="H2664" t="str">
        <f>VLOOKUP(Table_Query_from_Meridian_v32[[#This Row],[COUNTRY_CODE_OF_ORIGIN]],Sheet2!A:C,3,FALSE)</f>
        <v xml:space="preserve">Netherlands </v>
      </c>
    </row>
    <row r="2665" spans="1:8" x14ac:dyDescent="0.25">
      <c r="A2665" t="s">
        <v>7280</v>
      </c>
      <c r="B2665" t="s">
        <v>7281</v>
      </c>
      <c r="C2665" t="s">
        <v>7282</v>
      </c>
      <c r="D2665">
        <v>0.1</v>
      </c>
      <c r="E2665" t="s">
        <v>53</v>
      </c>
      <c r="F2665" t="s">
        <v>5</v>
      </c>
      <c r="G2665" t="s">
        <v>5</v>
      </c>
      <c r="H2665" t="str">
        <f>VLOOKUP(Table_Query_from_Meridian_v32[[#This Row],[COUNTRY_CODE_OF_ORIGIN]],Sheet2!A:C,3,FALSE)</f>
        <v xml:space="preserve">Netherlands </v>
      </c>
    </row>
    <row r="2666" spans="1:8" x14ac:dyDescent="0.25">
      <c r="A2666" t="s">
        <v>7283</v>
      </c>
      <c r="B2666" t="s">
        <v>7284</v>
      </c>
      <c r="C2666" t="s">
        <v>7285</v>
      </c>
      <c r="D2666">
        <v>0.16</v>
      </c>
      <c r="E2666" t="s">
        <v>53</v>
      </c>
      <c r="F2666" t="s">
        <v>5</v>
      </c>
      <c r="G2666" t="s">
        <v>5</v>
      </c>
      <c r="H2666" t="str">
        <f>VLOOKUP(Table_Query_from_Meridian_v32[[#This Row],[COUNTRY_CODE_OF_ORIGIN]],Sheet2!A:C,3,FALSE)</f>
        <v xml:space="preserve">Netherlands </v>
      </c>
    </row>
    <row r="2667" spans="1:8" x14ac:dyDescent="0.25">
      <c r="A2667" t="s">
        <v>7286</v>
      </c>
      <c r="B2667" t="s">
        <v>7287</v>
      </c>
      <c r="C2667" t="s">
        <v>7288</v>
      </c>
      <c r="D2667">
        <v>0</v>
      </c>
      <c r="E2667" t="s">
        <v>53</v>
      </c>
      <c r="F2667" t="s">
        <v>5</v>
      </c>
      <c r="G2667" t="s">
        <v>5</v>
      </c>
      <c r="H2667" t="str">
        <f>VLOOKUP(Table_Query_from_Meridian_v32[[#This Row],[COUNTRY_CODE_OF_ORIGIN]],Sheet2!A:C,3,FALSE)</f>
        <v xml:space="preserve">Netherlands </v>
      </c>
    </row>
    <row r="2668" spans="1:8" x14ac:dyDescent="0.25">
      <c r="A2668" t="s">
        <v>7289</v>
      </c>
      <c r="B2668" t="s">
        <v>7290</v>
      </c>
      <c r="C2668" t="s">
        <v>7291</v>
      </c>
      <c r="D2668">
        <v>0.1</v>
      </c>
      <c r="E2668" t="s">
        <v>53</v>
      </c>
      <c r="F2668" t="s">
        <v>5</v>
      </c>
      <c r="G2668" t="s">
        <v>5</v>
      </c>
      <c r="H2668" t="str">
        <f>VLOOKUP(Table_Query_from_Meridian_v32[[#This Row],[COUNTRY_CODE_OF_ORIGIN]],Sheet2!A:C,3,FALSE)</f>
        <v xml:space="preserve">Netherlands </v>
      </c>
    </row>
    <row r="2669" spans="1:8" x14ac:dyDescent="0.25">
      <c r="A2669" t="s">
        <v>7292</v>
      </c>
      <c r="B2669" t="s">
        <v>7293</v>
      </c>
      <c r="C2669" t="s">
        <v>7294</v>
      </c>
      <c r="D2669">
        <v>0.17</v>
      </c>
      <c r="E2669" t="s">
        <v>53</v>
      </c>
      <c r="F2669" t="s">
        <v>5</v>
      </c>
      <c r="G2669" t="s">
        <v>5</v>
      </c>
      <c r="H2669" t="str">
        <f>VLOOKUP(Table_Query_from_Meridian_v32[[#This Row],[COUNTRY_CODE_OF_ORIGIN]],Sheet2!A:C,3,FALSE)</f>
        <v xml:space="preserve">Netherlands </v>
      </c>
    </row>
    <row r="2670" spans="1:8" x14ac:dyDescent="0.25">
      <c r="A2670" t="s">
        <v>7295</v>
      </c>
      <c r="B2670" t="s">
        <v>7296</v>
      </c>
      <c r="C2670" t="s">
        <v>7297</v>
      </c>
      <c r="D2670">
        <v>0</v>
      </c>
      <c r="E2670" t="s">
        <v>53</v>
      </c>
      <c r="F2670" t="s">
        <v>5</v>
      </c>
      <c r="G2670" t="s">
        <v>5</v>
      </c>
      <c r="H2670" t="str">
        <f>VLOOKUP(Table_Query_from_Meridian_v32[[#This Row],[COUNTRY_CODE_OF_ORIGIN]],Sheet2!A:C,3,FALSE)</f>
        <v xml:space="preserve">Netherlands </v>
      </c>
    </row>
    <row r="2671" spans="1:8" x14ac:dyDescent="0.25">
      <c r="A2671" t="s">
        <v>7298</v>
      </c>
      <c r="B2671" t="s">
        <v>7299</v>
      </c>
      <c r="C2671" t="s">
        <v>7300</v>
      </c>
      <c r="D2671">
        <v>0.26</v>
      </c>
      <c r="E2671" t="s">
        <v>53</v>
      </c>
      <c r="F2671" t="s">
        <v>5</v>
      </c>
      <c r="G2671" t="s">
        <v>5</v>
      </c>
      <c r="H2671" t="str">
        <f>VLOOKUP(Table_Query_from_Meridian_v32[[#This Row],[COUNTRY_CODE_OF_ORIGIN]],Sheet2!A:C,3,FALSE)</f>
        <v xml:space="preserve">Netherlands </v>
      </c>
    </row>
    <row r="2672" spans="1:8" x14ac:dyDescent="0.25">
      <c r="A2672" t="s">
        <v>7301</v>
      </c>
      <c r="B2672" t="s">
        <v>7302</v>
      </c>
      <c r="C2672" t="s">
        <v>7303</v>
      </c>
      <c r="D2672">
        <v>0</v>
      </c>
      <c r="E2672" t="s">
        <v>53</v>
      </c>
      <c r="F2672" t="s">
        <v>5</v>
      </c>
      <c r="G2672" t="s">
        <v>5</v>
      </c>
      <c r="H2672" t="str">
        <f>VLOOKUP(Table_Query_from_Meridian_v32[[#This Row],[COUNTRY_CODE_OF_ORIGIN]],Sheet2!A:C,3,FALSE)</f>
        <v xml:space="preserve">Netherlands </v>
      </c>
    </row>
    <row r="2673" spans="1:8" x14ac:dyDescent="0.25">
      <c r="A2673" t="s">
        <v>7304</v>
      </c>
      <c r="B2673" t="s">
        <v>7305</v>
      </c>
      <c r="C2673" t="s">
        <v>7306</v>
      </c>
      <c r="D2673">
        <v>0</v>
      </c>
      <c r="E2673" t="s">
        <v>53</v>
      </c>
      <c r="F2673" t="s">
        <v>5</v>
      </c>
      <c r="G2673" t="s">
        <v>5</v>
      </c>
      <c r="H2673" t="str">
        <f>VLOOKUP(Table_Query_from_Meridian_v32[[#This Row],[COUNTRY_CODE_OF_ORIGIN]],Sheet2!A:C,3,FALSE)</f>
        <v xml:space="preserve">Netherlands </v>
      </c>
    </row>
    <row r="2674" spans="1:8" x14ac:dyDescent="0.25">
      <c r="A2674" t="s">
        <v>7307</v>
      </c>
      <c r="B2674" t="s">
        <v>7308</v>
      </c>
      <c r="C2674" t="s">
        <v>7309</v>
      </c>
      <c r="D2674">
        <v>0</v>
      </c>
      <c r="E2674" t="s">
        <v>53</v>
      </c>
      <c r="F2674" t="s">
        <v>5</v>
      </c>
      <c r="G2674" t="s">
        <v>5</v>
      </c>
      <c r="H2674" t="str">
        <f>VLOOKUP(Table_Query_from_Meridian_v32[[#This Row],[COUNTRY_CODE_OF_ORIGIN]],Sheet2!A:C,3,FALSE)</f>
        <v xml:space="preserve">Netherlands </v>
      </c>
    </row>
    <row r="2675" spans="1:8" x14ac:dyDescent="0.25">
      <c r="A2675" t="s">
        <v>7310</v>
      </c>
      <c r="B2675" t="s">
        <v>7311</v>
      </c>
      <c r="C2675" t="s">
        <v>7312</v>
      </c>
      <c r="D2675">
        <v>0</v>
      </c>
      <c r="E2675" t="s">
        <v>53</v>
      </c>
      <c r="F2675" t="s">
        <v>5</v>
      </c>
      <c r="G2675" t="s">
        <v>5</v>
      </c>
      <c r="H2675" t="str">
        <f>VLOOKUP(Table_Query_from_Meridian_v32[[#This Row],[COUNTRY_CODE_OF_ORIGIN]],Sheet2!A:C,3,FALSE)</f>
        <v xml:space="preserve">Netherlands </v>
      </c>
    </row>
    <row r="2676" spans="1:8" x14ac:dyDescent="0.25">
      <c r="A2676" t="s">
        <v>7313</v>
      </c>
      <c r="B2676" t="s">
        <v>7314</v>
      </c>
      <c r="C2676" t="s">
        <v>7315</v>
      </c>
      <c r="D2676">
        <v>0</v>
      </c>
      <c r="E2676" t="s">
        <v>53</v>
      </c>
      <c r="F2676" t="s">
        <v>5</v>
      </c>
      <c r="G2676" t="s">
        <v>5</v>
      </c>
      <c r="H2676" t="str">
        <f>VLOOKUP(Table_Query_from_Meridian_v32[[#This Row],[COUNTRY_CODE_OF_ORIGIN]],Sheet2!A:C,3,FALSE)</f>
        <v xml:space="preserve">Netherlands </v>
      </c>
    </row>
    <row r="2677" spans="1:8" x14ac:dyDescent="0.25">
      <c r="A2677" t="s">
        <v>7316</v>
      </c>
      <c r="B2677" t="s">
        <v>7317</v>
      </c>
      <c r="C2677" t="s">
        <v>7318</v>
      </c>
      <c r="D2677">
        <v>0</v>
      </c>
      <c r="E2677" t="s">
        <v>53</v>
      </c>
      <c r="F2677" t="s">
        <v>5</v>
      </c>
      <c r="G2677" t="s">
        <v>5</v>
      </c>
      <c r="H2677" t="str">
        <f>VLOOKUP(Table_Query_from_Meridian_v32[[#This Row],[COUNTRY_CODE_OF_ORIGIN]],Sheet2!A:C,3,FALSE)</f>
        <v xml:space="preserve">Netherlands </v>
      </c>
    </row>
    <row r="2678" spans="1:8" x14ac:dyDescent="0.25">
      <c r="A2678" t="s">
        <v>7319</v>
      </c>
      <c r="B2678" t="s">
        <v>7320</v>
      </c>
      <c r="C2678" t="s">
        <v>7321</v>
      </c>
      <c r="D2678">
        <v>0</v>
      </c>
      <c r="E2678" t="s">
        <v>53</v>
      </c>
      <c r="F2678" t="s">
        <v>5</v>
      </c>
      <c r="G2678" t="s">
        <v>5</v>
      </c>
      <c r="H2678" t="str">
        <f>VLOOKUP(Table_Query_from_Meridian_v32[[#This Row],[COUNTRY_CODE_OF_ORIGIN]],Sheet2!A:C,3,FALSE)</f>
        <v xml:space="preserve">Netherlands </v>
      </c>
    </row>
    <row r="2679" spans="1:8" x14ac:dyDescent="0.25">
      <c r="A2679" t="s">
        <v>7322</v>
      </c>
      <c r="B2679" t="s">
        <v>7323</v>
      </c>
      <c r="C2679" t="s">
        <v>7324</v>
      </c>
      <c r="D2679">
        <v>0</v>
      </c>
      <c r="E2679" t="s">
        <v>53</v>
      </c>
      <c r="F2679" t="s">
        <v>5</v>
      </c>
      <c r="G2679" t="s">
        <v>5</v>
      </c>
      <c r="H2679" t="str">
        <f>VLOOKUP(Table_Query_from_Meridian_v32[[#This Row],[COUNTRY_CODE_OF_ORIGIN]],Sheet2!A:C,3,FALSE)</f>
        <v xml:space="preserve">Netherlands </v>
      </c>
    </row>
    <row r="2680" spans="1:8" x14ac:dyDescent="0.25">
      <c r="A2680" t="s">
        <v>7325</v>
      </c>
      <c r="B2680" t="s">
        <v>7326</v>
      </c>
      <c r="C2680" t="s">
        <v>7327</v>
      </c>
      <c r="D2680">
        <v>0</v>
      </c>
      <c r="E2680" t="s">
        <v>53</v>
      </c>
      <c r="F2680" t="s">
        <v>5</v>
      </c>
      <c r="G2680" t="s">
        <v>5</v>
      </c>
      <c r="H2680" t="str">
        <f>VLOOKUP(Table_Query_from_Meridian_v32[[#This Row],[COUNTRY_CODE_OF_ORIGIN]],Sheet2!A:C,3,FALSE)</f>
        <v xml:space="preserve">Netherlands </v>
      </c>
    </row>
    <row r="2681" spans="1:8" x14ac:dyDescent="0.25">
      <c r="A2681" t="s">
        <v>7328</v>
      </c>
      <c r="B2681" t="s">
        <v>7329</v>
      </c>
      <c r="C2681" t="s">
        <v>7330</v>
      </c>
      <c r="D2681">
        <v>0</v>
      </c>
      <c r="E2681" t="s">
        <v>53</v>
      </c>
      <c r="F2681" t="s">
        <v>5</v>
      </c>
      <c r="G2681" t="s">
        <v>5</v>
      </c>
      <c r="H2681" t="str">
        <f>VLOOKUP(Table_Query_from_Meridian_v32[[#This Row],[COUNTRY_CODE_OF_ORIGIN]],Sheet2!A:C,3,FALSE)</f>
        <v xml:space="preserve">Netherlands </v>
      </c>
    </row>
    <row r="2682" spans="1:8" x14ac:dyDescent="0.25">
      <c r="A2682" t="s">
        <v>7331</v>
      </c>
      <c r="B2682" t="s">
        <v>7332</v>
      </c>
      <c r="C2682" t="s">
        <v>7333</v>
      </c>
      <c r="D2682">
        <v>0</v>
      </c>
      <c r="E2682" t="s">
        <v>53</v>
      </c>
      <c r="F2682" t="s">
        <v>5</v>
      </c>
      <c r="G2682" t="s">
        <v>5</v>
      </c>
      <c r="H2682" t="str">
        <f>VLOOKUP(Table_Query_from_Meridian_v32[[#This Row],[COUNTRY_CODE_OF_ORIGIN]],Sheet2!A:C,3,FALSE)</f>
        <v xml:space="preserve">Netherlands </v>
      </c>
    </row>
    <row r="2683" spans="1:8" x14ac:dyDescent="0.25">
      <c r="A2683" t="s">
        <v>7334</v>
      </c>
      <c r="B2683" t="s">
        <v>7335</v>
      </c>
      <c r="C2683" t="s">
        <v>7336</v>
      </c>
      <c r="D2683">
        <v>0.1</v>
      </c>
      <c r="E2683" t="s">
        <v>53</v>
      </c>
      <c r="F2683" t="s">
        <v>5</v>
      </c>
      <c r="G2683" t="s">
        <v>5</v>
      </c>
      <c r="H2683" t="str">
        <f>VLOOKUP(Table_Query_from_Meridian_v32[[#This Row],[COUNTRY_CODE_OF_ORIGIN]],Sheet2!A:C,3,FALSE)</f>
        <v xml:space="preserve">Netherlands </v>
      </c>
    </row>
    <row r="2684" spans="1:8" x14ac:dyDescent="0.25">
      <c r="A2684" t="s">
        <v>7337</v>
      </c>
      <c r="B2684" t="s">
        <v>7338</v>
      </c>
      <c r="C2684" t="s">
        <v>7339</v>
      </c>
      <c r="D2684">
        <v>0.1</v>
      </c>
      <c r="E2684" t="s">
        <v>53</v>
      </c>
      <c r="F2684" t="s">
        <v>5</v>
      </c>
      <c r="G2684" t="s">
        <v>5</v>
      </c>
      <c r="H2684" t="str">
        <f>VLOOKUP(Table_Query_from_Meridian_v32[[#This Row],[COUNTRY_CODE_OF_ORIGIN]],Sheet2!A:C,3,FALSE)</f>
        <v xml:space="preserve">Netherlands </v>
      </c>
    </row>
    <row r="2685" spans="1:8" x14ac:dyDescent="0.25">
      <c r="A2685" t="s">
        <v>7340</v>
      </c>
      <c r="B2685" t="s">
        <v>7341</v>
      </c>
      <c r="C2685" t="s">
        <v>7342</v>
      </c>
      <c r="D2685">
        <v>0</v>
      </c>
      <c r="E2685" t="s">
        <v>53</v>
      </c>
      <c r="F2685" t="s">
        <v>5</v>
      </c>
      <c r="G2685" t="s">
        <v>5</v>
      </c>
      <c r="H2685" t="str">
        <f>VLOOKUP(Table_Query_from_Meridian_v32[[#This Row],[COUNTRY_CODE_OF_ORIGIN]],Sheet2!A:C,3,FALSE)</f>
        <v xml:space="preserve">Netherlands </v>
      </c>
    </row>
    <row r="2686" spans="1:8" x14ac:dyDescent="0.25">
      <c r="A2686" t="s">
        <v>7343</v>
      </c>
      <c r="B2686" t="s">
        <v>7344</v>
      </c>
      <c r="C2686" t="s">
        <v>7345</v>
      </c>
      <c r="D2686">
        <v>0</v>
      </c>
      <c r="E2686" t="s">
        <v>53</v>
      </c>
      <c r="F2686" t="s">
        <v>5</v>
      </c>
      <c r="G2686" t="s">
        <v>5</v>
      </c>
      <c r="H2686" t="str">
        <f>VLOOKUP(Table_Query_from_Meridian_v32[[#This Row],[COUNTRY_CODE_OF_ORIGIN]],Sheet2!A:C,3,FALSE)</f>
        <v xml:space="preserve">Netherlands </v>
      </c>
    </row>
    <row r="2687" spans="1:8" x14ac:dyDescent="0.25">
      <c r="A2687" t="s">
        <v>7346</v>
      </c>
      <c r="B2687" t="s">
        <v>7347</v>
      </c>
      <c r="C2687" t="s">
        <v>7348</v>
      </c>
      <c r="D2687">
        <v>0</v>
      </c>
      <c r="E2687" t="s">
        <v>53</v>
      </c>
      <c r="F2687" t="s">
        <v>5</v>
      </c>
      <c r="G2687" t="s">
        <v>5</v>
      </c>
      <c r="H2687" t="str">
        <f>VLOOKUP(Table_Query_from_Meridian_v32[[#This Row],[COUNTRY_CODE_OF_ORIGIN]],Sheet2!A:C,3,FALSE)</f>
        <v xml:space="preserve">Netherlands </v>
      </c>
    </row>
    <row r="2688" spans="1:8" x14ac:dyDescent="0.25">
      <c r="A2688" t="s">
        <v>7349</v>
      </c>
      <c r="B2688" t="s">
        <v>7350</v>
      </c>
      <c r="C2688" t="s">
        <v>5</v>
      </c>
      <c r="D2688">
        <v>0</v>
      </c>
      <c r="E2688" t="s">
        <v>6</v>
      </c>
      <c r="F2688" t="s">
        <v>1641</v>
      </c>
      <c r="G2688" t="s">
        <v>8306</v>
      </c>
      <c r="H2688" t="str">
        <f>VLOOKUP(Table_Query_from_Meridian_v32[[#This Row],[COUNTRY_CODE_OF_ORIGIN]],Sheet2!A:C,3,FALSE)</f>
        <v xml:space="preserve">Great Britain (United Kingdom) </v>
      </c>
    </row>
    <row r="2689" spans="1:8" x14ac:dyDescent="0.25">
      <c r="A2689" t="s">
        <v>7351</v>
      </c>
      <c r="B2689" t="s">
        <v>7352</v>
      </c>
      <c r="C2689" t="s">
        <v>7353</v>
      </c>
      <c r="D2689">
        <v>0.1</v>
      </c>
      <c r="E2689" t="s">
        <v>13</v>
      </c>
      <c r="F2689" t="s">
        <v>7354</v>
      </c>
      <c r="G2689" t="s">
        <v>5</v>
      </c>
      <c r="H2689" t="str">
        <f>VLOOKUP(Table_Query_from_Meridian_v32[[#This Row],[COUNTRY_CODE_OF_ORIGIN]],Sheet2!A:C,3,FALSE)</f>
        <v xml:space="preserve">China </v>
      </c>
    </row>
    <row r="2690" spans="1:8" x14ac:dyDescent="0.25">
      <c r="A2690" t="s">
        <v>7355</v>
      </c>
      <c r="B2690" t="s">
        <v>7356</v>
      </c>
      <c r="C2690" t="s">
        <v>7357</v>
      </c>
      <c r="D2690">
        <v>0.16</v>
      </c>
      <c r="E2690" t="s">
        <v>13</v>
      </c>
      <c r="F2690" t="s">
        <v>7354</v>
      </c>
      <c r="G2690" t="s">
        <v>5</v>
      </c>
      <c r="H2690" t="str">
        <f>VLOOKUP(Table_Query_from_Meridian_v32[[#This Row],[COUNTRY_CODE_OF_ORIGIN]],Sheet2!A:C,3,FALSE)</f>
        <v xml:space="preserve">China </v>
      </c>
    </row>
    <row r="2691" spans="1:8" x14ac:dyDescent="0.25">
      <c r="A2691" t="s">
        <v>7358</v>
      </c>
      <c r="B2691" t="s">
        <v>7359</v>
      </c>
      <c r="C2691" t="s">
        <v>5</v>
      </c>
      <c r="D2691">
        <v>0.16</v>
      </c>
      <c r="E2691" t="s">
        <v>13</v>
      </c>
      <c r="F2691" t="s">
        <v>7354</v>
      </c>
      <c r="G2691" t="s">
        <v>5</v>
      </c>
      <c r="H2691" t="str">
        <f>VLOOKUP(Table_Query_from_Meridian_v32[[#This Row],[COUNTRY_CODE_OF_ORIGIN]],Sheet2!A:C,3,FALSE)</f>
        <v xml:space="preserve">China </v>
      </c>
    </row>
    <row r="2692" spans="1:8" x14ac:dyDescent="0.25">
      <c r="A2692" t="s">
        <v>7360</v>
      </c>
      <c r="B2692" t="s">
        <v>7361</v>
      </c>
      <c r="C2692" t="s">
        <v>7362</v>
      </c>
      <c r="D2692">
        <v>0.35</v>
      </c>
      <c r="E2692" t="s">
        <v>13</v>
      </c>
      <c r="F2692" t="s">
        <v>7354</v>
      </c>
      <c r="G2692" t="s">
        <v>5</v>
      </c>
      <c r="H2692" t="str">
        <f>VLOOKUP(Table_Query_from_Meridian_v32[[#This Row],[COUNTRY_CODE_OF_ORIGIN]],Sheet2!A:C,3,FALSE)</f>
        <v xml:space="preserve">China </v>
      </c>
    </row>
    <row r="2693" spans="1:8" x14ac:dyDescent="0.25">
      <c r="A2693" t="s">
        <v>7363</v>
      </c>
      <c r="B2693" t="s">
        <v>7364</v>
      </c>
      <c r="C2693" t="s">
        <v>5</v>
      </c>
      <c r="D2693">
        <v>0.35</v>
      </c>
      <c r="E2693" t="s">
        <v>13</v>
      </c>
      <c r="F2693" t="s">
        <v>7354</v>
      </c>
      <c r="G2693" t="s">
        <v>5</v>
      </c>
      <c r="H2693" t="str">
        <f>VLOOKUP(Table_Query_from_Meridian_v32[[#This Row],[COUNTRY_CODE_OF_ORIGIN]],Sheet2!A:C,3,FALSE)</f>
        <v xml:space="preserve">China </v>
      </c>
    </row>
    <row r="2694" spans="1:8" x14ac:dyDescent="0.25">
      <c r="A2694" t="s">
        <v>7365</v>
      </c>
      <c r="B2694" t="s">
        <v>7366</v>
      </c>
      <c r="C2694" t="s">
        <v>7367</v>
      </c>
      <c r="D2694">
        <v>0.63</v>
      </c>
      <c r="E2694" t="s">
        <v>13</v>
      </c>
      <c r="F2694" t="s">
        <v>7354</v>
      </c>
      <c r="G2694" t="s">
        <v>5</v>
      </c>
      <c r="H2694" t="str">
        <f>VLOOKUP(Table_Query_from_Meridian_v32[[#This Row],[COUNTRY_CODE_OF_ORIGIN]],Sheet2!A:C,3,FALSE)</f>
        <v xml:space="preserve">China </v>
      </c>
    </row>
    <row r="2695" spans="1:8" x14ac:dyDescent="0.25">
      <c r="A2695" t="s">
        <v>7368</v>
      </c>
      <c r="B2695" t="s">
        <v>7369</v>
      </c>
      <c r="C2695" t="s">
        <v>5</v>
      </c>
      <c r="D2695">
        <v>0.63</v>
      </c>
      <c r="E2695" t="s">
        <v>13</v>
      </c>
      <c r="F2695" t="s">
        <v>7354</v>
      </c>
      <c r="G2695" t="s">
        <v>5</v>
      </c>
      <c r="H2695" t="str">
        <f>VLOOKUP(Table_Query_from_Meridian_v32[[#This Row],[COUNTRY_CODE_OF_ORIGIN]],Sheet2!A:C,3,FALSE)</f>
        <v xml:space="preserve">China </v>
      </c>
    </row>
    <row r="2696" spans="1:8" x14ac:dyDescent="0.25">
      <c r="A2696" t="s">
        <v>7370</v>
      </c>
      <c r="B2696" t="s">
        <v>7371</v>
      </c>
      <c r="C2696" t="s">
        <v>7372</v>
      </c>
      <c r="D2696">
        <v>0.22</v>
      </c>
      <c r="E2696" t="s">
        <v>13</v>
      </c>
      <c r="F2696" t="s">
        <v>7354</v>
      </c>
      <c r="G2696" t="s">
        <v>5</v>
      </c>
      <c r="H2696" t="str">
        <f>VLOOKUP(Table_Query_from_Meridian_v32[[#This Row],[COUNTRY_CODE_OF_ORIGIN]],Sheet2!A:C,3,FALSE)</f>
        <v xml:space="preserve">China </v>
      </c>
    </row>
    <row r="2697" spans="1:8" x14ac:dyDescent="0.25">
      <c r="A2697" t="s">
        <v>7373</v>
      </c>
      <c r="B2697" t="s">
        <v>7374</v>
      </c>
      <c r="C2697" t="s">
        <v>5</v>
      </c>
      <c r="D2697">
        <v>0.22</v>
      </c>
      <c r="E2697" t="s">
        <v>13</v>
      </c>
      <c r="F2697" t="s">
        <v>7354</v>
      </c>
      <c r="G2697" t="s">
        <v>5</v>
      </c>
      <c r="H2697" t="str">
        <f>VLOOKUP(Table_Query_from_Meridian_v32[[#This Row],[COUNTRY_CODE_OF_ORIGIN]],Sheet2!A:C,3,FALSE)</f>
        <v xml:space="preserve">China </v>
      </c>
    </row>
    <row r="2698" spans="1:8" x14ac:dyDescent="0.25">
      <c r="A2698" t="s">
        <v>7375</v>
      </c>
      <c r="B2698" t="s">
        <v>7376</v>
      </c>
      <c r="C2698" t="s">
        <v>7377</v>
      </c>
      <c r="D2698">
        <v>0.1</v>
      </c>
      <c r="E2698" t="s">
        <v>13</v>
      </c>
      <c r="F2698" t="s">
        <v>7354</v>
      </c>
      <c r="G2698" t="s">
        <v>5</v>
      </c>
      <c r="H2698" t="str">
        <f>VLOOKUP(Table_Query_from_Meridian_v32[[#This Row],[COUNTRY_CODE_OF_ORIGIN]],Sheet2!A:C,3,FALSE)</f>
        <v xml:space="preserve">China </v>
      </c>
    </row>
    <row r="2699" spans="1:8" x14ac:dyDescent="0.25">
      <c r="A2699" t="s">
        <v>7378</v>
      </c>
      <c r="B2699" t="s">
        <v>7379</v>
      </c>
      <c r="C2699" t="s">
        <v>5</v>
      </c>
      <c r="D2699">
        <v>0.1</v>
      </c>
      <c r="E2699" t="s">
        <v>13</v>
      </c>
      <c r="F2699" t="s">
        <v>7354</v>
      </c>
      <c r="G2699" t="s">
        <v>5</v>
      </c>
      <c r="H2699" t="str">
        <f>VLOOKUP(Table_Query_from_Meridian_v32[[#This Row],[COUNTRY_CODE_OF_ORIGIN]],Sheet2!A:C,3,FALSE)</f>
        <v xml:space="preserve">China </v>
      </c>
    </row>
    <row r="2700" spans="1:8" x14ac:dyDescent="0.25">
      <c r="A2700" t="s">
        <v>7380</v>
      </c>
      <c r="B2700" t="s">
        <v>7381</v>
      </c>
      <c r="C2700" t="s">
        <v>7382</v>
      </c>
      <c r="D2700">
        <v>0.18</v>
      </c>
      <c r="E2700" t="s">
        <v>13</v>
      </c>
      <c r="F2700" t="s">
        <v>7354</v>
      </c>
      <c r="G2700" t="s">
        <v>5</v>
      </c>
      <c r="H2700" t="str">
        <f>VLOOKUP(Table_Query_from_Meridian_v32[[#This Row],[COUNTRY_CODE_OF_ORIGIN]],Sheet2!A:C,3,FALSE)</f>
        <v xml:space="preserve">China </v>
      </c>
    </row>
    <row r="2701" spans="1:8" x14ac:dyDescent="0.25">
      <c r="A2701" t="s">
        <v>7383</v>
      </c>
      <c r="B2701" t="s">
        <v>7384</v>
      </c>
      <c r="C2701" t="s">
        <v>5</v>
      </c>
      <c r="D2701">
        <v>0.18</v>
      </c>
      <c r="E2701" t="s">
        <v>13</v>
      </c>
      <c r="F2701" t="s">
        <v>7354</v>
      </c>
      <c r="G2701" t="s">
        <v>5</v>
      </c>
      <c r="H2701" t="str">
        <f>VLOOKUP(Table_Query_from_Meridian_v32[[#This Row],[COUNTRY_CODE_OF_ORIGIN]],Sheet2!A:C,3,FALSE)</f>
        <v xml:space="preserve">China </v>
      </c>
    </row>
    <row r="2702" spans="1:8" x14ac:dyDescent="0.25">
      <c r="A2702" t="s">
        <v>7385</v>
      </c>
      <c r="B2702" t="s">
        <v>7386</v>
      </c>
      <c r="C2702" t="s">
        <v>7387</v>
      </c>
      <c r="D2702">
        <v>0.37</v>
      </c>
      <c r="E2702" t="s">
        <v>13</v>
      </c>
      <c r="F2702" t="s">
        <v>7354</v>
      </c>
      <c r="G2702" t="s">
        <v>5</v>
      </c>
      <c r="H2702" t="str">
        <f>VLOOKUP(Table_Query_from_Meridian_v32[[#This Row],[COUNTRY_CODE_OF_ORIGIN]],Sheet2!A:C,3,FALSE)</f>
        <v xml:space="preserve">China </v>
      </c>
    </row>
    <row r="2703" spans="1:8" x14ac:dyDescent="0.25">
      <c r="A2703" t="s">
        <v>7388</v>
      </c>
      <c r="B2703" t="s">
        <v>7389</v>
      </c>
      <c r="C2703" t="s">
        <v>5</v>
      </c>
      <c r="D2703">
        <v>0.37</v>
      </c>
      <c r="E2703" t="s">
        <v>13</v>
      </c>
      <c r="F2703" t="s">
        <v>7354</v>
      </c>
      <c r="G2703" t="s">
        <v>5</v>
      </c>
      <c r="H2703" t="str">
        <f>VLOOKUP(Table_Query_from_Meridian_v32[[#This Row],[COUNTRY_CODE_OF_ORIGIN]],Sheet2!A:C,3,FALSE)</f>
        <v xml:space="preserve">China </v>
      </c>
    </row>
    <row r="2704" spans="1:8" x14ac:dyDescent="0.25">
      <c r="A2704" t="s">
        <v>7390</v>
      </c>
      <c r="B2704" t="s">
        <v>7391</v>
      </c>
      <c r="C2704" t="s">
        <v>7392</v>
      </c>
      <c r="D2704">
        <v>0.64</v>
      </c>
      <c r="E2704" t="s">
        <v>13</v>
      </c>
      <c r="F2704" t="s">
        <v>7354</v>
      </c>
      <c r="G2704" t="s">
        <v>5</v>
      </c>
      <c r="H2704" t="str">
        <f>VLOOKUP(Table_Query_from_Meridian_v32[[#This Row],[COUNTRY_CODE_OF_ORIGIN]],Sheet2!A:C,3,FALSE)</f>
        <v xml:space="preserve">China </v>
      </c>
    </row>
    <row r="2705" spans="1:8" x14ac:dyDescent="0.25">
      <c r="A2705" t="s">
        <v>7393</v>
      </c>
      <c r="B2705" t="s">
        <v>7394</v>
      </c>
      <c r="C2705" t="s">
        <v>5</v>
      </c>
      <c r="D2705">
        <v>0.64</v>
      </c>
      <c r="E2705" t="s">
        <v>13</v>
      </c>
      <c r="F2705" t="s">
        <v>7354</v>
      </c>
      <c r="G2705" t="s">
        <v>5</v>
      </c>
      <c r="H2705" t="str">
        <f>VLOOKUP(Table_Query_from_Meridian_v32[[#This Row],[COUNTRY_CODE_OF_ORIGIN]],Sheet2!A:C,3,FALSE)</f>
        <v xml:space="preserve">China </v>
      </c>
    </row>
    <row r="2706" spans="1:8" x14ac:dyDescent="0.25">
      <c r="A2706" t="s">
        <v>7395</v>
      </c>
      <c r="B2706" t="s">
        <v>7396</v>
      </c>
      <c r="C2706" t="s">
        <v>7397</v>
      </c>
      <c r="D2706">
        <v>0.23</v>
      </c>
      <c r="E2706" t="s">
        <v>13</v>
      </c>
      <c r="F2706" t="s">
        <v>7354</v>
      </c>
      <c r="G2706" t="s">
        <v>5</v>
      </c>
      <c r="H2706" t="str">
        <f>VLOOKUP(Table_Query_from_Meridian_v32[[#This Row],[COUNTRY_CODE_OF_ORIGIN]],Sheet2!A:C,3,FALSE)</f>
        <v xml:space="preserve">China </v>
      </c>
    </row>
    <row r="2707" spans="1:8" x14ac:dyDescent="0.25">
      <c r="A2707" t="s">
        <v>7398</v>
      </c>
      <c r="B2707" t="s">
        <v>7399</v>
      </c>
      <c r="C2707" t="s">
        <v>5</v>
      </c>
      <c r="D2707">
        <v>0.23</v>
      </c>
      <c r="E2707" t="s">
        <v>13</v>
      </c>
      <c r="F2707" t="s">
        <v>7354</v>
      </c>
      <c r="G2707" t="s">
        <v>5</v>
      </c>
      <c r="H2707" t="str">
        <f>VLOOKUP(Table_Query_from_Meridian_v32[[#This Row],[COUNTRY_CODE_OF_ORIGIN]],Sheet2!A:C,3,FALSE)</f>
        <v xml:space="preserve">China </v>
      </c>
    </row>
    <row r="2708" spans="1:8" x14ac:dyDescent="0.25">
      <c r="A2708" t="s">
        <v>7400</v>
      </c>
      <c r="B2708" t="s">
        <v>7401</v>
      </c>
      <c r="C2708" t="s">
        <v>7402</v>
      </c>
      <c r="D2708">
        <v>0.13</v>
      </c>
      <c r="E2708" t="s">
        <v>13</v>
      </c>
      <c r="F2708" t="s">
        <v>7354</v>
      </c>
      <c r="G2708" t="s">
        <v>5</v>
      </c>
      <c r="H2708" t="str">
        <f>VLOOKUP(Table_Query_from_Meridian_v32[[#This Row],[COUNTRY_CODE_OF_ORIGIN]],Sheet2!A:C,3,FALSE)</f>
        <v xml:space="preserve">China </v>
      </c>
    </row>
    <row r="2709" spans="1:8" x14ac:dyDescent="0.25">
      <c r="A2709" t="s">
        <v>7403</v>
      </c>
      <c r="B2709" t="s">
        <v>7404</v>
      </c>
      <c r="C2709" t="s">
        <v>5</v>
      </c>
      <c r="D2709">
        <v>0.13</v>
      </c>
      <c r="E2709" t="s">
        <v>13</v>
      </c>
      <c r="F2709" t="s">
        <v>7354</v>
      </c>
      <c r="G2709" t="s">
        <v>5</v>
      </c>
      <c r="H2709" t="str">
        <f>VLOOKUP(Table_Query_from_Meridian_v32[[#This Row],[COUNTRY_CODE_OF_ORIGIN]],Sheet2!A:C,3,FALSE)</f>
        <v xml:space="preserve">China </v>
      </c>
    </row>
    <row r="2710" spans="1:8" x14ac:dyDescent="0.25">
      <c r="A2710" t="s">
        <v>7405</v>
      </c>
      <c r="B2710" t="s">
        <v>7406</v>
      </c>
      <c r="C2710" t="s">
        <v>7407</v>
      </c>
      <c r="D2710">
        <v>0.2</v>
      </c>
      <c r="E2710" t="s">
        <v>13</v>
      </c>
      <c r="F2710" t="s">
        <v>7354</v>
      </c>
      <c r="G2710" t="s">
        <v>5</v>
      </c>
      <c r="H2710" t="str">
        <f>VLOOKUP(Table_Query_from_Meridian_v32[[#This Row],[COUNTRY_CODE_OF_ORIGIN]],Sheet2!A:C,3,FALSE)</f>
        <v xml:space="preserve">China </v>
      </c>
    </row>
    <row r="2711" spans="1:8" x14ac:dyDescent="0.25">
      <c r="A2711" t="s">
        <v>7408</v>
      </c>
      <c r="B2711" t="s">
        <v>7409</v>
      </c>
      <c r="C2711" t="s">
        <v>5</v>
      </c>
      <c r="D2711">
        <v>0.2</v>
      </c>
      <c r="E2711" t="s">
        <v>13</v>
      </c>
      <c r="F2711" t="s">
        <v>7354</v>
      </c>
      <c r="G2711" t="s">
        <v>5</v>
      </c>
      <c r="H2711" t="str">
        <f>VLOOKUP(Table_Query_from_Meridian_v32[[#This Row],[COUNTRY_CODE_OF_ORIGIN]],Sheet2!A:C,3,FALSE)</f>
        <v xml:space="preserve">China </v>
      </c>
    </row>
    <row r="2712" spans="1:8" x14ac:dyDescent="0.25">
      <c r="A2712" t="s">
        <v>7410</v>
      </c>
      <c r="B2712" t="s">
        <v>7411</v>
      </c>
      <c r="C2712" t="s">
        <v>7412</v>
      </c>
      <c r="D2712">
        <v>0.42</v>
      </c>
      <c r="E2712" t="s">
        <v>13</v>
      </c>
      <c r="F2712" t="s">
        <v>7354</v>
      </c>
      <c r="G2712" t="s">
        <v>5</v>
      </c>
      <c r="H2712" t="str">
        <f>VLOOKUP(Table_Query_from_Meridian_v32[[#This Row],[COUNTRY_CODE_OF_ORIGIN]],Sheet2!A:C,3,FALSE)</f>
        <v xml:space="preserve">China </v>
      </c>
    </row>
    <row r="2713" spans="1:8" x14ac:dyDescent="0.25">
      <c r="A2713" t="s">
        <v>7413</v>
      </c>
      <c r="B2713" t="s">
        <v>7414</v>
      </c>
      <c r="C2713" t="s">
        <v>5</v>
      </c>
      <c r="D2713">
        <v>0.42</v>
      </c>
      <c r="E2713" t="s">
        <v>13</v>
      </c>
      <c r="F2713" t="s">
        <v>7354</v>
      </c>
      <c r="G2713" t="s">
        <v>5</v>
      </c>
      <c r="H2713" t="str">
        <f>VLOOKUP(Table_Query_from_Meridian_v32[[#This Row],[COUNTRY_CODE_OF_ORIGIN]],Sheet2!A:C,3,FALSE)</f>
        <v xml:space="preserve">China </v>
      </c>
    </row>
    <row r="2714" spans="1:8" x14ac:dyDescent="0.25">
      <c r="A2714" t="s">
        <v>7415</v>
      </c>
      <c r="B2714" t="s">
        <v>7416</v>
      </c>
      <c r="C2714" t="s">
        <v>7417</v>
      </c>
      <c r="D2714">
        <v>0.79</v>
      </c>
      <c r="E2714" t="s">
        <v>13</v>
      </c>
      <c r="F2714" t="s">
        <v>7354</v>
      </c>
      <c r="G2714" t="s">
        <v>5</v>
      </c>
      <c r="H2714" t="str">
        <f>VLOOKUP(Table_Query_from_Meridian_v32[[#This Row],[COUNTRY_CODE_OF_ORIGIN]],Sheet2!A:C,3,FALSE)</f>
        <v xml:space="preserve">China </v>
      </c>
    </row>
    <row r="2715" spans="1:8" x14ac:dyDescent="0.25">
      <c r="A2715" t="s">
        <v>7418</v>
      </c>
      <c r="B2715" t="s">
        <v>7419</v>
      </c>
      <c r="C2715" t="s">
        <v>5</v>
      </c>
      <c r="D2715">
        <v>0</v>
      </c>
      <c r="E2715" t="s">
        <v>13</v>
      </c>
      <c r="F2715" t="s">
        <v>7354</v>
      </c>
      <c r="G2715" t="s">
        <v>5</v>
      </c>
      <c r="H2715" t="str">
        <f>VLOOKUP(Table_Query_from_Meridian_v32[[#This Row],[COUNTRY_CODE_OF_ORIGIN]],Sheet2!A:C,3,FALSE)</f>
        <v xml:space="preserve">China </v>
      </c>
    </row>
    <row r="2716" spans="1:8" x14ac:dyDescent="0.25">
      <c r="A2716" t="s">
        <v>7420</v>
      </c>
      <c r="B2716" t="s">
        <v>7421</v>
      </c>
      <c r="C2716" t="s">
        <v>7422</v>
      </c>
      <c r="D2716">
        <v>0.28000000000000003</v>
      </c>
      <c r="E2716" t="s">
        <v>13</v>
      </c>
      <c r="F2716" t="s">
        <v>7354</v>
      </c>
      <c r="G2716" t="s">
        <v>5</v>
      </c>
      <c r="H2716" t="str">
        <f>VLOOKUP(Table_Query_from_Meridian_v32[[#This Row],[COUNTRY_CODE_OF_ORIGIN]],Sheet2!A:C,3,FALSE)</f>
        <v xml:space="preserve">China </v>
      </c>
    </row>
    <row r="2717" spans="1:8" x14ac:dyDescent="0.25">
      <c r="A2717" t="s">
        <v>7423</v>
      </c>
      <c r="B2717" t="s">
        <v>7424</v>
      </c>
      <c r="C2717" t="s">
        <v>5</v>
      </c>
      <c r="D2717">
        <v>0</v>
      </c>
      <c r="E2717" t="s">
        <v>13</v>
      </c>
      <c r="F2717" t="s">
        <v>7354</v>
      </c>
      <c r="G2717" t="s">
        <v>5</v>
      </c>
      <c r="H2717" t="str">
        <f>VLOOKUP(Table_Query_from_Meridian_v32[[#This Row],[COUNTRY_CODE_OF_ORIGIN]],Sheet2!A:C,3,FALSE)</f>
        <v xml:space="preserve">China </v>
      </c>
    </row>
    <row r="2718" spans="1:8" x14ac:dyDescent="0.25">
      <c r="A2718" t="s">
        <v>7425</v>
      </c>
      <c r="B2718" t="s">
        <v>7426</v>
      </c>
      <c r="C2718" t="s">
        <v>7427</v>
      </c>
      <c r="D2718">
        <v>0.13</v>
      </c>
      <c r="E2718" t="s">
        <v>13</v>
      </c>
      <c r="F2718" t="s">
        <v>7354</v>
      </c>
      <c r="G2718" t="s">
        <v>5</v>
      </c>
      <c r="H2718" t="str">
        <f>VLOOKUP(Table_Query_from_Meridian_v32[[#This Row],[COUNTRY_CODE_OF_ORIGIN]],Sheet2!A:C,3,FALSE)</f>
        <v xml:space="preserve">China </v>
      </c>
    </row>
    <row r="2719" spans="1:8" x14ac:dyDescent="0.25">
      <c r="A2719" t="s">
        <v>7428</v>
      </c>
      <c r="B2719" t="s">
        <v>7429</v>
      </c>
      <c r="C2719" t="s">
        <v>5</v>
      </c>
      <c r="D2719">
        <v>0.13</v>
      </c>
      <c r="E2719" t="s">
        <v>13</v>
      </c>
      <c r="F2719" t="s">
        <v>7354</v>
      </c>
      <c r="G2719" t="s">
        <v>5</v>
      </c>
      <c r="H2719" t="str">
        <f>VLOOKUP(Table_Query_from_Meridian_v32[[#This Row],[COUNTRY_CODE_OF_ORIGIN]],Sheet2!A:C,3,FALSE)</f>
        <v xml:space="preserve">China </v>
      </c>
    </row>
    <row r="2720" spans="1:8" x14ac:dyDescent="0.25">
      <c r="A2720" t="s">
        <v>7430</v>
      </c>
      <c r="B2720" t="s">
        <v>7431</v>
      </c>
      <c r="C2720" t="s">
        <v>7432</v>
      </c>
      <c r="D2720">
        <v>0.2</v>
      </c>
      <c r="E2720" t="s">
        <v>13</v>
      </c>
      <c r="F2720" t="s">
        <v>7354</v>
      </c>
      <c r="G2720" t="s">
        <v>5</v>
      </c>
      <c r="H2720" t="str">
        <f>VLOOKUP(Table_Query_from_Meridian_v32[[#This Row],[COUNTRY_CODE_OF_ORIGIN]],Sheet2!A:C,3,FALSE)</f>
        <v xml:space="preserve">China </v>
      </c>
    </row>
    <row r="2721" spans="1:8" x14ac:dyDescent="0.25">
      <c r="A2721" t="s">
        <v>7433</v>
      </c>
      <c r="B2721" t="s">
        <v>7434</v>
      </c>
      <c r="C2721" t="s">
        <v>5</v>
      </c>
      <c r="D2721">
        <v>0.2</v>
      </c>
      <c r="E2721" t="s">
        <v>13</v>
      </c>
      <c r="F2721" t="s">
        <v>7354</v>
      </c>
      <c r="G2721" t="s">
        <v>5</v>
      </c>
      <c r="H2721" t="str">
        <f>VLOOKUP(Table_Query_from_Meridian_v32[[#This Row],[COUNTRY_CODE_OF_ORIGIN]],Sheet2!A:C,3,FALSE)</f>
        <v xml:space="preserve">China </v>
      </c>
    </row>
    <row r="2722" spans="1:8" x14ac:dyDescent="0.25">
      <c r="A2722" t="s">
        <v>7435</v>
      </c>
      <c r="B2722" t="s">
        <v>7436</v>
      </c>
      <c r="C2722" t="s">
        <v>7437</v>
      </c>
      <c r="D2722">
        <v>0.42</v>
      </c>
      <c r="E2722" t="s">
        <v>13</v>
      </c>
      <c r="F2722" t="s">
        <v>7354</v>
      </c>
      <c r="G2722" t="s">
        <v>5</v>
      </c>
      <c r="H2722" t="str">
        <f>VLOOKUP(Table_Query_from_Meridian_v32[[#This Row],[COUNTRY_CODE_OF_ORIGIN]],Sheet2!A:C,3,FALSE)</f>
        <v xml:space="preserve">China </v>
      </c>
    </row>
    <row r="2723" spans="1:8" x14ac:dyDescent="0.25">
      <c r="A2723" t="s">
        <v>7438</v>
      </c>
      <c r="B2723" t="s">
        <v>7439</v>
      </c>
      <c r="C2723" t="s">
        <v>5</v>
      </c>
      <c r="D2723">
        <v>0.42</v>
      </c>
      <c r="E2723" t="s">
        <v>13</v>
      </c>
      <c r="F2723" t="s">
        <v>7354</v>
      </c>
      <c r="G2723" t="s">
        <v>5</v>
      </c>
      <c r="H2723" t="str">
        <f>VLOOKUP(Table_Query_from_Meridian_v32[[#This Row],[COUNTRY_CODE_OF_ORIGIN]],Sheet2!A:C,3,FALSE)</f>
        <v xml:space="preserve">China </v>
      </c>
    </row>
    <row r="2724" spans="1:8" x14ac:dyDescent="0.25">
      <c r="A2724" t="s">
        <v>7440</v>
      </c>
      <c r="B2724" t="s">
        <v>7441</v>
      </c>
      <c r="C2724" t="s">
        <v>7442</v>
      </c>
      <c r="D2724">
        <v>0.83</v>
      </c>
      <c r="E2724" t="s">
        <v>13</v>
      </c>
      <c r="F2724" t="s">
        <v>7354</v>
      </c>
      <c r="G2724" t="s">
        <v>5</v>
      </c>
      <c r="H2724" t="str">
        <f>VLOOKUP(Table_Query_from_Meridian_v32[[#This Row],[COUNTRY_CODE_OF_ORIGIN]],Sheet2!A:C,3,FALSE)</f>
        <v xml:space="preserve">China </v>
      </c>
    </row>
    <row r="2725" spans="1:8" x14ac:dyDescent="0.25">
      <c r="A2725" t="s">
        <v>7443</v>
      </c>
      <c r="B2725" t="s">
        <v>7444</v>
      </c>
      <c r="C2725" t="s">
        <v>5</v>
      </c>
      <c r="D2725">
        <v>0.83</v>
      </c>
      <c r="E2725" t="s">
        <v>13</v>
      </c>
      <c r="F2725" t="s">
        <v>7354</v>
      </c>
      <c r="G2725" t="s">
        <v>5</v>
      </c>
      <c r="H2725" t="str">
        <f>VLOOKUP(Table_Query_from_Meridian_v32[[#This Row],[COUNTRY_CODE_OF_ORIGIN]],Sheet2!A:C,3,FALSE)</f>
        <v xml:space="preserve">China </v>
      </c>
    </row>
    <row r="2726" spans="1:8" x14ac:dyDescent="0.25">
      <c r="A2726" t="s">
        <v>7445</v>
      </c>
      <c r="B2726" t="s">
        <v>7446</v>
      </c>
      <c r="C2726" t="s">
        <v>7447</v>
      </c>
      <c r="D2726">
        <v>0.3</v>
      </c>
      <c r="E2726" t="s">
        <v>13</v>
      </c>
      <c r="F2726" t="s">
        <v>7354</v>
      </c>
      <c r="G2726" t="s">
        <v>5</v>
      </c>
      <c r="H2726" t="str">
        <f>VLOOKUP(Table_Query_from_Meridian_v32[[#This Row],[COUNTRY_CODE_OF_ORIGIN]],Sheet2!A:C,3,FALSE)</f>
        <v xml:space="preserve">China </v>
      </c>
    </row>
    <row r="2727" spans="1:8" x14ac:dyDescent="0.25">
      <c r="A2727" t="s">
        <v>7448</v>
      </c>
      <c r="B2727" t="s">
        <v>7449</v>
      </c>
      <c r="C2727" t="s">
        <v>5</v>
      </c>
      <c r="D2727">
        <v>0</v>
      </c>
      <c r="E2727" t="s">
        <v>13</v>
      </c>
      <c r="F2727" t="s">
        <v>7354</v>
      </c>
      <c r="G2727" t="s">
        <v>5</v>
      </c>
      <c r="H2727" t="str">
        <f>VLOOKUP(Table_Query_from_Meridian_v32[[#This Row],[COUNTRY_CODE_OF_ORIGIN]],Sheet2!A:C,3,FALSE)</f>
        <v xml:space="preserve">China </v>
      </c>
    </row>
    <row r="2728" spans="1:8" x14ac:dyDescent="0.25">
      <c r="A2728" t="s">
        <v>7450</v>
      </c>
      <c r="B2728" t="s">
        <v>7451</v>
      </c>
      <c r="C2728" t="s">
        <v>7452</v>
      </c>
      <c r="D2728">
        <v>0.22</v>
      </c>
      <c r="E2728" t="s">
        <v>13</v>
      </c>
      <c r="F2728" t="s">
        <v>7354</v>
      </c>
      <c r="G2728" t="s">
        <v>5</v>
      </c>
      <c r="H2728" t="str">
        <f>VLOOKUP(Table_Query_from_Meridian_v32[[#This Row],[COUNTRY_CODE_OF_ORIGIN]],Sheet2!A:C,3,FALSE)</f>
        <v xml:space="preserve">China </v>
      </c>
    </row>
    <row r="2729" spans="1:8" x14ac:dyDescent="0.25">
      <c r="A2729" t="s">
        <v>7453</v>
      </c>
      <c r="B2729" t="s">
        <v>7454</v>
      </c>
      <c r="C2729" t="s">
        <v>7455</v>
      </c>
      <c r="D2729">
        <v>0.36</v>
      </c>
      <c r="E2729" t="s">
        <v>13</v>
      </c>
      <c r="F2729" t="s">
        <v>7354</v>
      </c>
      <c r="G2729" t="s">
        <v>5</v>
      </c>
      <c r="H2729" t="str">
        <f>VLOOKUP(Table_Query_from_Meridian_v32[[#This Row],[COUNTRY_CODE_OF_ORIGIN]],Sheet2!A:C,3,FALSE)</f>
        <v xml:space="preserve">China </v>
      </c>
    </row>
    <row r="2730" spans="1:8" x14ac:dyDescent="0.25">
      <c r="A2730" t="s">
        <v>7456</v>
      </c>
      <c r="B2730" t="s">
        <v>7457</v>
      </c>
      <c r="C2730" t="s">
        <v>7458</v>
      </c>
      <c r="D2730">
        <v>0.7</v>
      </c>
      <c r="E2730" t="s">
        <v>13</v>
      </c>
      <c r="F2730" t="s">
        <v>7354</v>
      </c>
      <c r="G2730" t="s">
        <v>5</v>
      </c>
      <c r="H2730" t="str">
        <f>VLOOKUP(Table_Query_from_Meridian_v32[[#This Row],[COUNTRY_CODE_OF_ORIGIN]],Sheet2!A:C,3,FALSE)</f>
        <v xml:space="preserve">China </v>
      </c>
    </row>
    <row r="2731" spans="1:8" x14ac:dyDescent="0.25">
      <c r="A2731" t="s">
        <v>7459</v>
      </c>
      <c r="B2731" t="s">
        <v>7460</v>
      </c>
      <c r="C2731" t="s">
        <v>7461</v>
      </c>
      <c r="D2731">
        <v>0.1</v>
      </c>
      <c r="E2731" t="s">
        <v>13</v>
      </c>
      <c r="F2731" t="s">
        <v>7354</v>
      </c>
      <c r="G2731" t="s">
        <v>8306</v>
      </c>
      <c r="H2731" t="str">
        <f>VLOOKUP(Table_Query_from_Meridian_v32[[#This Row],[COUNTRY_CODE_OF_ORIGIN]],Sheet2!A:C,3,FALSE)</f>
        <v xml:space="preserve">China </v>
      </c>
    </row>
    <row r="2732" spans="1:8" x14ac:dyDescent="0.25">
      <c r="A2732" t="s">
        <v>7462</v>
      </c>
      <c r="B2732" t="s">
        <v>7463</v>
      </c>
      <c r="C2732" t="s">
        <v>5</v>
      </c>
      <c r="D2732">
        <v>0</v>
      </c>
      <c r="E2732" t="s">
        <v>13</v>
      </c>
      <c r="F2732" t="s">
        <v>7354</v>
      </c>
      <c r="G2732" t="s">
        <v>5</v>
      </c>
      <c r="H2732" t="str">
        <f>VLOOKUP(Table_Query_from_Meridian_v32[[#This Row],[COUNTRY_CODE_OF_ORIGIN]],Sheet2!A:C,3,FALSE)</f>
        <v xml:space="preserve">China </v>
      </c>
    </row>
    <row r="2733" spans="1:8" x14ac:dyDescent="0.25">
      <c r="A2733" t="s">
        <v>7464</v>
      </c>
      <c r="B2733" t="s">
        <v>7465</v>
      </c>
      <c r="C2733" t="s">
        <v>7466</v>
      </c>
      <c r="D2733">
        <v>0.14000000000000001</v>
      </c>
      <c r="E2733" t="s">
        <v>13</v>
      </c>
      <c r="F2733" t="s">
        <v>7354</v>
      </c>
      <c r="G2733" t="s">
        <v>5</v>
      </c>
      <c r="H2733" t="str">
        <f>VLOOKUP(Table_Query_from_Meridian_v32[[#This Row],[COUNTRY_CODE_OF_ORIGIN]],Sheet2!A:C,3,FALSE)</f>
        <v xml:space="preserve">China </v>
      </c>
    </row>
    <row r="2734" spans="1:8" x14ac:dyDescent="0.25">
      <c r="A2734" t="s">
        <v>7467</v>
      </c>
      <c r="B2734" t="s">
        <v>7468</v>
      </c>
      <c r="C2734" t="s">
        <v>5</v>
      </c>
      <c r="D2734">
        <v>0.14000000000000001</v>
      </c>
      <c r="E2734" t="s">
        <v>13</v>
      </c>
      <c r="F2734" t="s">
        <v>7354</v>
      </c>
      <c r="G2734" t="s">
        <v>5</v>
      </c>
      <c r="H2734" t="str">
        <f>VLOOKUP(Table_Query_from_Meridian_v32[[#This Row],[COUNTRY_CODE_OF_ORIGIN]],Sheet2!A:C,3,FALSE)</f>
        <v xml:space="preserve">China </v>
      </c>
    </row>
    <row r="2735" spans="1:8" x14ac:dyDescent="0.25">
      <c r="A2735" t="s">
        <v>7469</v>
      </c>
      <c r="B2735" t="s">
        <v>7470</v>
      </c>
      <c r="C2735" t="s">
        <v>7471</v>
      </c>
      <c r="D2735">
        <v>0.23</v>
      </c>
      <c r="E2735" t="s">
        <v>13</v>
      </c>
      <c r="F2735" t="s">
        <v>7354</v>
      </c>
      <c r="G2735" t="s">
        <v>5</v>
      </c>
      <c r="H2735" t="str">
        <f>VLOOKUP(Table_Query_from_Meridian_v32[[#This Row],[COUNTRY_CODE_OF_ORIGIN]],Sheet2!A:C,3,FALSE)</f>
        <v xml:space="preserve">China </v>
      </c>
    </row>
    <row r="2736" spans="1:8" x14ac:dyDescent="0.25">
      <c r="A2736" t="s">
        <v>7472</v>
      </c>
      <c r="B2736" t="s">
        <v>7473</v>
      </c>
      <c r="C2736" t="s">
        <v>5</v>
      </c>
      <c r="D2736">
        <v>0.23</v>
      </c>
      <c r="E2736" t="s">
        <v>13</v>
      </c>
      <c r="F2736" t="s">
        <v>7354</v>
      </c>
      <c r="G2736" t="s">
        <v>5</v>
      </c>
      <c r="H2736" t="str">
        <f>VLOOKUP(Table_Query_from_Meridian_v32[[#This Row],[COUNTRY_CODE_OF_ORIGIN]],Sheet2!A:C,3,FALSE)</f>
        <v xml:space="preserve">China </v>
      </c>
    </row>
    <row r="2737" spans="1:8" x14ac:dyDescent="0.25">
      <c r="A2737" t="s">
        <v>7474</v>
      </c>
      <c r="B2737" t="s">
        <v>7475</v>
      </c>
      <c r="C2737" t="s">
        <v>7476</v>
      </c>
      <c r="D2737">
        <v>0.49</v>
      </c>
      <c r="E2737" t="s">
        <v>13</v>
      </c>
      <c r="F2737" t="s">
        <v>7354</v>
      </c>
      <c r="G2737" t="s">
        <v>5</v>
      </c>
      <c r="H2737" t="str">
        <f>VLOOKUP(Table_Query_from_Meridian_v32[[#This Row],[COUNTRY_CODE_OF_ORIGIN]],Sheet2!A:C,3,FALSE)</f>
        <v xml:space="preserve">China </v>
      </c>
    </row>
    <row r="2738" spans="1:8" x14ac:dyDescent="0.25">
      <c r="A2738" t="s">
        <v>7477</v>
      </c>
      <c r="B2738" t="s">
        <v>7478</v>
      </c>
      <c r="C2738" t="s">
        <v>5</v>
      </c>
      <c r="D2738">
        <v>0.49</v>
      </c>
      <c r="E2738" t="s">
        <v>13</v>
      </c>
      <c r="F2738" t="s">
        <v>7354</v>
      </c>
      <c r="G2738" t="s">
        <v>5</v>
      </c>
      <c r="H2738" t="str">
        <f>VLOOKUP(Table_Query_from_Meridian_v32[[#This Row],[COUNTRY_CODE_OF_ORIGIN]],Sheet2!A:C,3,FALSE)</f>
        <v xml:space="preserve">China </v>
      </c>
    </row>
    <row r="2739" spans="1:8" x14ac:dyDescent="0.25">
      <c r="A2739" t="s">
        <v>7479</v>
      </c>
      <c r="B2739" t="s">
        <v>7480</v>
      </c>
      <c r="C2739" t="s">
        <v>7481</v>
      </c>
      <c r="D2739">
        <v>0.87</v>
      </c>
      <c r="E2739" t="s">
        <v>13</v>
      </c>
      <c r="F2739" t="s">
        <v>7354</v>
      </c>
      <c r="G2739" t="s">
        <v>5</v>
      </c>
      <c r="H2739" t="str">
        <f>VLOOKUP(Table_Query_from_Meridian_v32[[#This Row],[COUNTRY_CODE_OF_ORIGIN]],Sheet2!A:C,3,FALSE)</f>
        <v xml:space="preserve">China </v>
      </c>
    </row>
    <row r="2740" spans="1:8" x14ac:dyDescent="0.25">
      <c r="A2740" t="s">
        <v>7482</v>
      </c>
      <c r="B2740" t="s">
        <v>7483</v>
      </c>
      <c r="C2740" t="s">
        <v>5</v>
      </c>
      <c r="D2740">
        <v>0</v>
      </c>
      <c r="E2740" t="s">
        <v>6</v>
      </c>
      <c r="F2740" t="s">
        <v>7354</v>
      </c>
      <c r="G2740" t="s">
        <v>5</v>
      </c>
      <c r="H2740" t="str">
        <f>VLOOKUP(Table_Query_from_Meridian_v32[[#This Row],[COUNTRY_CODE_OF_ORIGIN]],Sheet2!A:C,3,FALSE)</f>
        <v xml:space="preserve">Great Britain (United Kingdom) </v>
      </c>
    </row>
    <row r="2741" spans="1:8" x14ac:dyDescent="0.25">
      <c r="A2741" t="s">
        <v>7484</v>
      </c>
      <c r="B2741" t="s">
        <v>7485</v>
      </c>
      <c r="C2741" t="s">
        <v>7486</v>
      </c>
      <c r="D2741">
        <v>0.31</v>
      </c>
      <c r="E2741" t="s">
        <v>13</v>
      </c>
      <c r="F2741" t="s">
        <v>7354</v>
      </c>
      <c r="G2741" t="s">
        <v>5</v>
      </c>
      <c r="H2741" t="str">
        <f>VLOOKUP(Table_Query_from_Meridian_v32[[#This Row],[COUNTRY_CODE_OF_ORIGIN]],Sheet2!A:C,3,FALSE)</f>
        <v xml:space="preserve">China </v>
      </c>
    </row>
    <row r="2742" spans="1:8" x14ac:dyDescent="0.25">
      <c r="A2742" t="s">
        <v>7487</v>
      </c>
      <c r="B2742" t="s">
        <v>7488</v>
      </c>
      <c r="C2742" t="s">
        <v>5</v>
      </c>
      <c r="D2742">
        <v>0</v>
      </c>
      <c r="E2742" t="s">
        <v>6</v>
      </c>
      <c r="F2742" t="s">
        <v>7354</v>
      </c>
      <c r="G2742" t="s">
        <v>5</v>
      </c>
      <c r="H2742" t="str">
        <f>VLOOKUP(Table_Query_from_Meridian_v32[[#This Row],[COUNTRY_CODE_OF_ORIGIN]],Sheet2!A:C,3,FALSE)</f>
        <v xml:space="preserve">Great Britain (United Kingdom) </v>
      </c>
    </row>
    <row r="2743" spans="1:8" x14ac:dyDescent="0.25">
      <c r="A2743" t="s">
        <v>7489</v>
      </c>
      <c r="B2743" t="s">
        <v>7490</v>
      </c>
      <c r="C2743" t="s">
        <v>7491</v>
      </c>
      <c r="D2743">
        <v>0.13</v>
      </c>
      <c r="E2743" t="s">
        <v>13</v>
      </c>
      <c r="F2743" t="s">
        <v>7354</v>
      </c>
      <c r="G2743" t="s">
        <v>5</v>
      </c>
      <c r="H2743" t="str">
        <f>VLOOKUP(Table_Query_from_Meridian_v32[[#This Row],[COUNTRY_CODE_OF_ORIGIN]],Sheet2!A:C,3,FALSE)</f>
        <v xml:space="preserve">China </v>
      </c>
    </row>
    <row r="2744" spans="1:8" x14ac:dyDescent="0.25">
      <c r="A2744" t="s">
        <v>7492</v>
      </c>
      <c r="B2744" t="s">
        <v>7493</v>
      </c>
      <c r="C2744" t="s">
        <v>7494</v>
      </c>
      <c r="D2744">
        <v>0.2</v>
      </c>
      <c r="E2744" t="s">
        <v>13</v>
      </c>
      <c r="F2744" t="s">
        <v>7354</v>
      </c>
      <c r="G2744" t="s">
        <v>5</v>
      </c>
      <c r="H2744" t="str">
        <f>VLOOKUP(Table_Query_from_Meridian_v32[[#This Row],[COUNTRY_CODE_OF_ORIGIN]],Sheet2!A:C,3,FALSE)</f>
        <v xml:space="preserve">China </v>
      </c>
    </row>
    <row r="2745" spans="1:8" x14ac:dyDescent="0.25">
      <c r="A2745" t="s">
        <v>7495</v>
      </c>
      <c r="B2745" t="s">
        <v>7496</v>
      </c>
      <c r="C2745" t="s">
        <v>7497</v>
      </c>
      <c r="D2745">
        <v>0.42</v>
      </c>
      <c r="E2745" t="s">
        <v>13</v>
      </c>
      <c r="F2745" t="s">
        <v>7354</v>
      </c>
      <c r="G2745" t="s">
        <v>5</v>
      </c>
      <c r="H2745" t="str">
        <f>VLOOKUP(Table_Query_from_Meridian_v32[[#This Row],[COUNTRY_CODE_OF_ORIGIN]],Sheet2!A:C,3,FALSE)</f>
        <v xml:space="preserve">China </v>
      </c>
    </row>
    <row r="2746" spans="1:8" x14ac:dyDescent="0.25">
      <c r="A2746" t="s">
        <v>7498</v>
      </c>
      <c r="B2746" t="s">
        <v>7499</v>
      </c>
      <c r="C2746" t="s">
        <v>7500</v>
      </c>
      <c r="D2746">
        <v>0.16</v>
      </c>
      <c r="E2746" t="s">
        <v>13</v>
      </c>
      <c r="F2746" t="s">
        <v>7354</v>
      </c>
      <c r="G2746" t="s">
        <v>5</v>
      </c>
      <c r="H2746" t="str">
        <f>VLOOKUP(Table_Query_from_Meridian_v32[[#This Row],[COUNTRY_CODE_OF_ORIGIN]],Sheet2!A:C,3,FALSE)</f>
        <v xml:space="preserve">China </v>
      </c>
    </row>
    <row r="2747" spans="1:8" x14ac:dyDescent="0.25">
      <c r="A2747" t="s">
        <v>7501</v>
      </c>
      <c r="B2747" t="s">
        <v>7502</v>
      </c>
      <c r="C2747" t="s">
        <v>7503</v>
      </c>
      <c r="D2747">
        <v>0.14000000000000001</v>
      </c>
      <c r="E2747" t="s">
        <v>13</v>
      </c>
      <c r="F2747" t="s">
        <v>7354</v>
      </c>
      <c r="G2747" t="s">
        <v>5</v>
      </c>
      <c r="H2747" t="str">
        <f>VLOOKUP(Table_Query_from_Meridian_v32[[#This Row],[COUNTRY_CODE_OF_ORIGIN]],Sheet2!A:C,3,FALSE)</f>
        <v xml:space="preserve">China </v>
      </c>
    </row>
    <row r="2748" spans="1:8" x14ac:dyDescent="0.25">
      <c r="A2748" t="s">
        <v>7504</v>
      </c>
      <c r="B2748" t="s">
        <v>7505</v>
      </c>
      <c r="C2748" t="s">
        <v>7506</v>
      </c>
      <c r="D2748">
        <v>0.2</v>
      </c>
      <c r="E2748" t="s">
        <v>13</v>
      </c>
      <c r="F2748" t="s">
        <v>7354</v>
      </c>
      <c r="G2748" t="s">
        <v>5</v>
      </c>
      <c r="H2748" t="str">
        <f>VLOOKUP(Table_Query_from_Meridian_v32[[#This Row],[COUNTRY_CODE_OF_ORIGIN]],Sheet2!A:C,3,FALSE)</f>
        <v xml:space="preserve">China </v>
      </c>
    </row>
    <row r="2749" spans="1:8" x14ac:dyDescent="0.25">
      <c r="A2749" t="s">
        <v>7507</v>
      </c>
      <c r="B2749" t="s">
        <v>7508</v>
      </c>
      <c r="C2749" t="s">
        <v>7509</v>
      </c>
      <c r="D2749">
        <v>0.4</v>
      </c>
      <c r="E2749" t="s">
        <v>13</v>
      </c>
      <c r="F2749" t="s">
        <v>7354</v>
      </c>
      <c r="G2749" t="s">
        <v>5</v>
      </c>
      <c r="H2749" t="str">
        <f>VLOOKUP(Table_Query_from_Meridian_v32[[#This Row],[COUNTRY_CODE_OF_ORIGIN]],Sheet2!A:C,3,FALSE)</f>
        <v xml:space="preserve">China </v>
      </c>
    </row>
    <row r="2750" spans="1:8" x14ac:dyDescent="0.25">
      <c r="A2750" t="s">
        <v>7510</v>
      </c>
      <c r="B2750" t="s">
        <v>7511</v>
      </c>
      <c r="C2750" t="s">
        <v>7512</v>
      </c>
      <c r="D2750">
        <v>0.17</v>
      </c>
      <c r="E2750" t="s">
        <v>13</v>
      </c>
      <c r="F2750" t="s">
        <v>7354</v>
      </c>
      <c r="G2750" t="s">
        <v>5</v>
      </c>
      <c r="H2750" t="str">
        <f>VLOOKUP(Table_Query_from_Meridian_v32[[#This Row],[COUNTRY_CODE_OF_ORIGIN]],Sheet2!A:C,3,FALSE)</f>
        <v xml:space="preserve">China </v>
      </c>
    </row>
    <row r="2751" spans="1:8" x14ac:dyDescent="0.25">
      <c r="A2751" t="s">
        <v>7513</v>
      </c>
      <c r="B2751" t="s">
        <v>7514</v>
      </c>
      <c r="C2751" t="s">
        <v>7515</v>
      </c>
      <c r="D2751">
        <v>0.26</v>
      </c>
      <c r="E2751" t="s">
        <v>13</v>
      </c>
      <c r="F2751" t="s">
        <v>7354</v>
      </c>
      <c r="G2751" t="s">
        <v>5</v>
      </c>
      <c r="H2751" t="str">
        <f>VLOOKUP(Table_Query_from_Meridian_v32[[#This Row],[COUNTRY_CODE_OF_ORIGIN]],Sheet2!A:C,3,FALSE)</f>
        <v xml:space="preserve">China </v>
      </c>
    </row>
    <row r="2752" spans="1:8" x14ac:dyDescent="0.25">
      <c r="A2752" t="s">
        <v>7516</v>
      </c>
      <c r="B2752" t="s">
        <v>7517</v>
      </c>
      <c r="C2752" t="s">
        <v>7518</v>
      </c>
      <c r="D2752">
        <v>0.38</v>
      </c>
      <c r="E2752" t="s">
        <v>13</v>
      </c>
      <c r="F2752" t="s">
        <v>7354</v>
      </c>
      <c r="G2752" t="s">
        <v>5</v>
      </c>
      <c r="H2752" t="str">
        <f>VLOOKUP(Table_Query_from_Meridian_v32[[#This Row],[COUNTRY_CODE_OF_ORIGIN]],Sheet2!A:C,3,FALSE)</f>
        <v xml:space="preserve">China </v>
      </c>
    </row>
    <row r="2753" spans="1:8" x14ac:dyDescent="0.25">
      <c r="A2753" t="s">
        <v>7519</v>
      </c>
      <c r="B2753" t="s">
        <v>7520</v>
      </c>
      <c r="C2753" t="s">
        <v>7521</v>
      </c>
      <c r="D2753">
        <v>0.08</v>
      </c>
      <c r="E2753" t="s">
        <v>13</v>
      </c>
      <c r="F2753" t="s">
        <v>7354</v>
      </c>
      <c r="G2753" t="s">
        <v>5</v>
      </c>
      <c r="H2753" t="str">
        <f>VLOOKUP(Table_Query_from_Meridian_v32[[#This Row],[COUNTRY_CODE_OF_ORIGIN]],Sheet2!A:C,3,FALSE)</f>
        <v xml:space="preserve">China </v>
      </c>
    </row>
    <row r="2754" spans="1:8" x14ac:dyDescent="0.25">
      <c r="A2754" t="s">
        <v>7522</v>
      </c>
      <c r="B2754" t="s">
        <v>7523</v>
      </c>
      <c r="C2754" t="s">
        <v>7524</v>
      </c>
      <c r="D2754">
        <v>0.2</v>
      </c>
      <c r="E2754" t="s">
        <v>13</v>
      </c>
      <c r="F2754" t="s">
        <v>7354</v>
      </c>
      <c r="G2754" t="s">
        <v>5</v>
      </c>
      <c r="H2754" t="str">
        <f>VLOOKUP(Table_Query_from_Meridian_v32[[#This Row],[COUNTRY_CODE_OF_ORIGIN]],Sheet2!A:C,3,FALSE)</f>
        <v xml:space="preserve">China </v>
      </c>
    </row>
    <row r="2755" spans="1:8" x14ac:dyDescent="0.25">
      <c r="A2755" t="s">
        <v>7525</v>
      </c>
      <c r="B2755" t="s">
        <v>7526</v>
      </c>
      <c r="C2755" t="s">
        <v>7527</v>
      </c>
      <c r="D2755">
        <v>0.04</v>
      </c>
      <c r="E2755" t="s">
        <v>13</v>
      </c>
      <c r="F2755" t="s">
        <v>7354</v>
      </c>
      <c r="G2755" t="s">
        <v>5</v>
      </c>
      <c r="H2755" t="str">
        <f>VLOOKUP(Table_Query_from_Meridian_v32[[#This Row],[COUNTRY_CODE_OF_ORIGIN]],Sheet2!A:C,3,FALSE)</f>
        <v xml:space="preserve">China </v>
      </c>
    </row>
    <row r="2756" spans="1:8" x14ac:dyDescent="0.25">
      <c r="A2756" t="s">
        <v>7528</v>
      </c>
      <c r="B2756" t="s">
        <v>7529</v>
      </c>
      <c r="C2756" t="s">
        <v>7530</v>
      </c>
      <c r="D2756">
        <v>0.08</v>
      </c>
      <c r="E2756" t="s">
        <v>13</v>
      </c>
      <c r="F2756" t="s">
        <v>7354</v>
      </c>
      <c r="G2756" t="s">
        <v>5</v>
      </c>
      <c r="H2756" t="str">
        <f>VLOOKUP(Table_Query_from_Meridian_v32[[#This Row],[COUNTRY_CODE_OF_ORIGIN]],Sheet2!A:C,3,FALSE)</f>
        <v xml:space="preserve">China </v>
      </c>
    </row>
    <row r="2757" spans="1:8" x14ac:dyDescent="0.25">
      <c r="A2757" t="s">
        <v>7531</v>
      </c>
      <c r="B2757" t="s">
        <v>7532</v>
      </c>
      <c r="C2757" t="s">
        <v>7533</v>
      </c>
      <c r="D2757">
        <v>0.16</v>
      </c>
      <c r="E2757" t="s">
        <v>13</v>
      </c>
      <c r="F2757" t="s">
        <v>7354</v>
      </c>
      <c r="G2757" t="s">
        <v>5</v>
      </c>
      <c r="H2757" t="str">
        <f>VLOOKUP(Table_Query_from_Meridian_v32[[#This Row],[COUNTRY_CODE_OF_ORIGIN]],Sheet2!A:C,3,FALSE)</f>
        <v xml:space="preserve">China </v>
      </c>
    </row>
    <row r="2758" spans="1:8" x14ac:dyDescent="0.25">
      <c r="A2758" t="s">
        <v>7534</v>
      </c>
      <c r="B2758" t="s">
        <v>7535</v>
      </c>
      <c r="C2758" t="s">
        <v>7536</v>
      </c>
      <c r="D2758">
        <v>0.26</v>
      </c>
      <c r="E2758" t="s">
        <v>13</v>
      </c>
      <c r="F2758" t="s">
        <v>7354</v>
      </c>
      <c r="G2758" t="s">
        <v>5</v>
      </c>
      <c r="H2758" t="str">
        <f>VLOOKUP(Table_Query_from_Meridian_v32[[#This Row],[COUNTRY_CODE_OF_ORIGIN]],Sheet2!A:C,3,FALSE)</f>
        <v xml:space="preserve">China </v>
      </c>
    </row>
    <row r="2759" spans="1:8" x14ac:dyDescent="0.25">
      <c r="A2759" t="s">
        <v>7537</v>
      </c>
      <c r="B2759" t="s">
        <v>7538</v>
      </c>
      <c r="C2759" t="s">
        <v>7539</v>
      </c>
      <c r="D2759">
        <v>7.0000000000000007E-2</v>
      </c>
      <c r="E2759" t="s">
        <v>13</v>
      </c>
      <c r="F2759" t="s">
        <v>7354</v>
      </c>
      <c r="G2759" t="s">
        <v>5</v>
      </c>
      <c r="H2759" t="str">
        <f>VLOOKUP(Table_Query_from_Meridian_v32[[#This Row],[COUNTRY_CODE_OF_ORIGIN]],Sheet2!A:C,3,FALSE)</f>
        <v xml:space="preserve">China </v>
      </c>
    </row>
    <row r="2760" spans="1:8" x14ac:dyDescent="0.25">
      <c r="A2760" t="s">
        <v>7540</v>
      </c>
      <c r="B2760" t="s">
        <v>7541</v>
      </c>
      <c r="C2760" t="s">
        <v>7542</v>
      </c>
      <c r="D2760">
        <v>0.2</v>
      </c>
      <c r="E2760" t="s">
        <v>13</v>
      </c>
      <c r="F2760" t="s">
        <v>7354</v>
      </c>
      <c r="G2760" t="s">
        <v>5</v>
      </c>
      <c r="H2760" t="str">
        <f>VLOOKUP(Table_Query_from_Meridian_v32[[#This Row],[COUNTRY_CODE_OF_ORIGIN]],Sheet2!A:C,3,FALSE)</f>
        <v xml:space="preserve">China </v>
      </c>
    </row>
    <row r="2761" spans="1:8" x14ac:dyDescent="0.25">
      <c r="A2761" t="s">
        <v>7543</v>
      </c>
      <c r="B2761" t="s">
        <v>7544</v>
      </c>
      <c r="C2761" t="s">
        <v>7545</v>
      </c>
      <c r="D2761">
        <v>0.08</v>
      </c>
      <c r="E2761" t="s">
        <v>13</v>
      </c>
      <c r="F2761" t="s">
        <v>7354</v>
      </c>
      <c r="G2761" t="s">
        <v>5</v>
      </c>
      <c r="H2761" t="str">
        <f>VLOOKUP(Table_Query_from_Meridian_v32[[#This Row],[COUNTRY_CODE_OF_ORIGIN]],Sheet2!A:C,3,FALSE)</f>
        <v xml:space="preserve">China </v>
      </c>
    </row>
    <row r="2762" spans="1:8" x14ac:dyDescent="0.25">
      <c r="A2762" t="s">
        <v>7546</v>
      </c>
      <c r="B2762" t="s">
        <v>7547</v>
      </c>
      <c r="C2762" t="s">
        <v>7548</v>
      </c>
      <c r="D2762">
        <v>0.23</v>
      </c>
      <c r="E2762" t="s">
        <v>13</v>
      </c>
      <c r="F2762" t="s">
        <v>7354</v>
      </c>
      <c r="G2762" t="s">
        <v>5</v>
      </c>
      <c r="H2762" t="str">
        <f>VLOOKUP(Table_Query_from_Meridian_v32[[#This Row],[COUNTRY_CODE_OF_ORIGIN]],Sheet2!A:C,3,FALSE)</f>
        <v xml:space="preserve">China </v>
      </c>
    </row>
    <row r="2763" spans="1:8" x14ac:dyDescent="0.25">
      <c r="A2763" t="s">
        <v>7549</v>
      </c>
      <c r="B2763" t="s">
        <v>7550</v>
      </c>
      <c r="C2763" t="s">
        <v>7551</v>
      </c>
      <c r="D2763">
        <v>0.13</v>
      </c>
      <c r="E2763" t="s">
        <v>13</v>
      </c>
      <c r="F2763" t="s">
        <v>7354</v>
      </c>
      <c r="G2763" t="s">
        <v>5</v>
      </c>
      <c r="H2763" t="str">
        <f>VLOOKUP(Table_Query_from_Meridian_v32[[#This Row],[COUNTRY_CODE_OF_ORIGIN]],Sheet2!A:C,3,FALSE)</f>
        <v xml:space="preserve">China </v>
      </c>
    </row>
    <row r="2764" spans="1:8" x14ac:dyDescent="0.25">
      <c r="A2764" t="s">
        <v>7552</v>
      </c>
      <c r="B2764" t="s">
        <v>7553</v>
      </c>
      <c r="C2764" t="s">
        <v>7554</v>
      </c>
      <c r="D2764">
        <v>0.26</v>
      </c>
      <c r="E2764" t="s">
        <v>13</v>
      </c>
      <c r="F2764" t="s">
        <v>7354</v>
      </c>
      <c r="G2764" t="s">
        <v>5</v>
      </c>
      <c r="H2764" t="str">
        <f>VLOOKUP(Table_Query_from_Meridian_v32[[#This Row],[COUNTRY_CODE_OF_ORIGIN]],Sheet2!A:C,3,FALSE)</f>
        <v xml:space="preserve">China </v>
      </c>
    </row>
    <row r="2765" spans="1:8" x14ac:dyDescent="0.25">
      <c r="A2765" t="s">
        <v>7555</v>
      </c>
      <c r="B2765" t="s">
        <v>7556</v>
      </c>
      <c r="C2765" t="s">
        <v>7557</v>
      </c>
      <c r="D2765">
        <v>0.33</v>
      </c>
      <c r="E2765" t="s">
        <v>13</v>
      </c>
      <c r="F2765" t="s">
        <v>7354</v>
      </c>
      <c r="G2765" t="s">
        <v>5</v>
      </c>
      <c r="H2765" t="str">
        <f>VLOOKUP(Table_Query_from_Meridian_v32[[#This Row],[COUNTRY_CODE_OF_ORIGIN]],Sheet2!A:C,3,FALSE)</f>
        <v xml:space="preserve">China </v>
      </c>
    </row>
    <row r="2766" spans="1:8" x14ac:dyDescent="0.25">
      <c r="A2766" t="s">
        <v>7558</v>
      </c>
      <c r="B2766" t="s">
        <v>7559</v>
      </c>
      <c r="C2766" t="s">
        <v>7560</v>
      </c>
      <c r="D2766">
        <v>0.65</v>
      </c>
      <c r="E2766" t="s">
        <v>13</v>
      </c>
      <c r="F2766" t="s">
        <v>7354</v>
      </c>
      <c r="G2766" t="s">
        <v>5</v>
      </c>
      <c r="H2766" t="str">
        <f>VLOOKUP(Table_Query_from_Meridian_v32[[#This Row],[COUNTRY_CODE_OF_ORIGIN]],Sheet2!A:C,3,FALSE)</f>
        <v xml:space="preserve">China </v>
      </c>
    </row>
    <row r="2767" spans="1:8" x14ac:dyDescent="0.25">
      <c r="A2767" t="s">
        <v>7561</v>
      </c>
      <c r="B2767" t="s">
        <v>7562</v>
      </c>
      <c r="C2767" t="s">
        <v>7563</v>
      </c>
      <c r="D2767">
        <v>0.02</v>
      </c>
      <c r="E2767" t="s">
        <v>13</v>
      </c>
      <c r="F2767" t="s">
        <v>7354</v>
      </c>
      <c r="G2767" t="s">
        <v>5</v>
      </c>
      <c r="H2767" t="str">
        <f>VLOOKUP(Table_Query_from_Meridian_v32[[#This Row],[COUNTRY_CODE_OF_ORIGIN]],Sheet2!A:C,3,FALSE)</f>
        <v xml:space="preserve">China </v>
      </c>
    </row>
    <row r="2768" spans="1:8" x14ac:dyDescent="0.25">
      <c r="A2768" t="s">
        <v>7564</v>
      </c>
      <c r="B2768" t="s">
        <v>7565</v>
      </c>
      <c r="C2768" t="s">
        <v>5</v>
      </c>
      <c r="D2768">
        <v>0.02</v>
      </c>
      <c r="E2768" t="s">
        <v>13</v>
      </c>
      <c r="F2768" t="s">
        <v>7354</v>
      </c>
      <c r="G2768" t="s">
        <v>8306</v>
      </c>
      <c r="H2768" t="str">
        <f>VLOOKUP(Table_Query_from_Meridian_v32[[#This Row],[COUNTRY_CODE_OF_ORIGIN]],Sheet2!A:C,3,FALSE)</f>
        <v xml:space="preserve">China </v>
      </c>
    </row>
    <row r="2769" spans="1:8" x14ac:dyDescent="0.25">
      <c r="A2769" t="s">
        <v>7566</v>
      </c>
      <c r="B2769" t="s">
        <v>7567</v>
      </c>
      <c r="C2769" t="s">
        <v>7568</v>
      </c>
      <c r="D2769">
        <v>0.04</v>
      </c>
      <c r="E2769" t="s">
        <v>13</v>
      </c>
      <c r="F2769" t="s">
        <v>7354</v>
      </c>
      <c r="G2769" t="s">
        <v>5</v>
      </c>
      <c r="H2769" t="str">
        <f>VLOOKUP(Table_Query_from_Meridian_v32[[#This Row],[COUNTRY_CODE_OF_ORIGIN]],Sheet2!A:C,3,FALSE)</f>
        <v xml:space="preserve">China </v>
      </c>
    </row>
    <row r="2770" spans="1:8" x14ac:dyDescent="0.25">
      <c r="A2770" t="s">
        <v>7569</v>
      </c>
      <c r="B2770" t="s">
        <v>7570</v>
      </c>
      <c r="C2770" t="s">
        <v>5</v>
      </c>
      <c r="D2770">
        <v>0.04</v>
      </c>
      <c r="E2770" t="s">
        <v>13</v>
      </c>
      <c r="F2770" t="s">
        <v>7354</v>
      </c>
      <c r="G2770" t="s">
        <v>5</v>
      </c>
      <c r="H2770" t="str">
        <f>VLOOKUP(Table_Query_from_Meridian_v32[[#This Row],[COUNTRY_CODE_OF_ORIGIN]],Sheet2!A:C,3,FALSE)</f>
        <v xml:space="preserve">China </v>
      </c>
    </row>
    <row r="2771" spans="1:8" x14ac:dyDescent="0.25">
      <c r="A2771" t="s">
        <v>7571</v>
      </c>
      <c r="B2771" t="s">
        <v>7572</v>
      </c>
      <c r="C2771" t="s">
        <v>7573</v>
      </c>
      <c r="D2771">
        <v>0.6</v>
      </c>
      <c r="E2771" t="s">
        <v>13</v>
      </c>
      <c r="F2771" t="s">
        <v>7354</v>
      </c>
      <c r="G2771" t="s">
        <v>5</v>
      </c>
      <c r="H2771" t="str">
        <f>VLOOKUP(Table_Query_from_Meridian_v32[[#This Row],[COUNTRY_CODE_OF_ORIGIN]],Sheet2!A:C,3,FALSE)</f>
        <v xml:space="preserve">China </v>
      </c>
    </row>
    <row r="2772" spans="1:8" x14ac:dyDescent="0.25">
      <c r="A2772" t="s">
        <v>7574</v>
      </c>
      <c r="B2772" t="s">
        <v>7575</v>
      </c>
      <c r="C2772" t="s">
        <v>5</v>
      </c>
      <c r="D2772">
        <v>0.6</v>
      </c>
      <c r="E2772" t="s">
        <v>13</v>
      </c>
      <c r="F2772" t="s">
        <v>7354</v>
      </c>
      <c r="G2772" t="s">
        <v>5</v>
      </c>
      <c r="H2772" t="str">
        <f>VLOOKUP(Table_Query_from_Meridian_v32[[#This Row],[COUNTRY_CODE_OF_ORIGIN]],Sheet2!A:C,3,FALSE)</f>
        <v xml:space="preserve">China </v>
      </c>
    </row>
    <row r="2773" spans="1:8" x14ac:dyDescent="0.25">
      <c r="A2773" t="s">
        <v>7576</v>
      </c>
      <c r="B2773" t="s">
        <v>7577</v>
      </c>
      <c r="C2773" t="s">
        <v>7578</v>
      </c>
      <c r="D2773">
        <v>0.5</v>
      </c>
      <c r="E2773" t="s">
        <v>13</v>
      </c>
      <c r="F2773" t="s">
        <v>7354</v>
      </c>
      <c r="G2773" t="s">
        <v>5</v>
      </c>
      <c r="H2773" t="str">
        <f>VLOOKUP(Table_Query_from_Meridian_v32[[#This Row],[COUNTRY_CODE_OF_ORIGIN]],Sheet2!A:C,3,FALSE)</f>
        <v xml:space="preserve">China </v>
      </c>
    </row>
    <row r="2774" spans="1:8" x14ac:dyDescent="0.25">
      <c r="A2774" t="s">
        <v>7579</v>
      </c>
      <c r="B2774" t="s">
        <v>7580</v>
      </c>
      <c r="C2774" t="s">
        <v>5</v>
      </c>
      <c r="D2774">
        <v>0.5</v>
      </c>
      <c r="E2774" t="s">
        <v>13</v>
      </c>
      <c r="F2774" t="s">
        <v>7354</v>
      </c>
      <c r="G2774" t="s">
        <v>5</v>
      </c>
      <c r="H2774" t="str">
        <f>VLOOKUP(Table_Query_from_Meridian_v32[[#This Row],[COUNTRY_CODE_OF_ORIGIN]],Sheet2!A:C,3,FALSE)</f>
        <v xml:space="preserve">China </v>
      </c>
    </row>
    <row r="2775" spans="1:8" x14ac:dyDescent="0.25">
      <c r="A2775" t="s">
        <v>7581</v>
      </c>
      <c r="B2775" t="s">
        <v>7582</v>
      </c>
      <c r="C2775" t="s">
        <v>7583</v>
      </c>
      <c r="D2775">
        <v>0.12</v>
      </c>
      <c r="E2775" t="s">
        <v>13</v>
      </c>
      <c r="F2775" t="s">
        <v>7354</v>
      </c>
      <c r="G2775" t="s">
        <v>5</v>
      </c>
      <c r="H2775" t="str">
        <f>VLOOKUP(Table_Query_from_Meridian_v32[[#This Row],[COUNTRY_CODE_OF_ORIGIN]],Sheet2!A:C,3,FALSE)</f>
        <v xml:space="preserve">China </v>
      </c>
    </row>
    <row r="2776" spans="1:8" x14ac:dyDescent="0.25">
      <c r="A2776" t="s">
        <v>7584</v>
      </c>
      <c r="B2776" t="s">
        <v>7585</v>
      </c>
      <c r="C2776" t="s">
        <v>5</v>
      </c>
      <c r="D2776">
        <v>0.12</v>
      </c>
      <c r="E2776" t="s">
        <v>13</v>
      </c>
      <c r="F2776" t="s">
        <v>7354</v>
      </c>
      <c r="G2776" t="s">
        <v>5</v>
      </c>
      <c r="H2776" t="str">
        <f>VLOOKUP(Table_Query_from_Meridian_v32[[#This Row],[COUNTRY_CODE_OF_ORIGIN]],Sheet2!A:C,3,FALSE)</f>
        <v xml:space="preserve">China </v>
      </c>
    </row>
    <row r="2777" spans="1:8" x14ac:dyDescent="0.25">
      <c r="A2777" t="s">
        <v>7586</v>
      </c>
      <c r="B2777" t="s">
        <v>7587</v>
      </c>
      <c r="C2777" t="s">
        <v>7588</v>
      </c>
      <c r="D2777">
        <v>0.23</v>
      </c>
      <c r="E2777" t="s">
        <v>13</v>
      </c>
      <c r="F2777" t="s">
        <v>7354</v>
      </c>
      <c r="G2777" t="s">
        <v>5</v>
      </c>
      <c r="H2777" t="str">
        <f>VLOOKUP(Table_Query_from_Meridian_v32[[#This Row],[COUNTRY_CODE_OF_ORIGIN]],Sheet2!A:C,3,FALSE)</f>
        <v xml:space="preserve">China </v>
      </c>
    </row>
    <row r="2778" spans="1:8" x14ac:dyDescent="0.25">
      <c r="A2778" t="s">
        <v>7589</v>
      </c>
      <c r="B2778" t="s">
        <v>7590</v>
      </c>
      <c r="C2778" t="s">
        <v>5</v>
      </c>
      <c r="D2778">
        <v>0.23</v>
      </c>
      <c r="E2778" t="s">
        <v>13</v>
      </c>
      <c r="F2778" t="s">
        <v>7354</v>
      </c>
      <c r="G2778" t="s">
        <v>5</v>
      </c>
      <c r="H2778" t="str">
        <f>VLOOKUP(Table_Query_from_Meridian_v32[[#This Row],[COUNTRY_CODE_OF_ORIGIN]],Sheet2!A:C,3,FALSE)</f>
        <v xml:space="preserve">China </v>
      </c>
    </row>
    <row r="2779" spans="1:8" x14ac:dyDescent="0.25">
      <c r="A2779" t="s">
        <v>7591</v>
      </c>
      <c r="B2779" t="s">
        <v>7592</v>
      </c>
      <c r="C2779" t="s">
        <v>7593</v>
      </c>
      <c r="D2779">
        <v>0.36</v>
      </c>
      <c r="E2779" t="s">
        <v>13</v>
      </c>
      <c r="F2779" t="s">
        <v>7354</v>
      </c>
      <c r="G2779" t="s">
        <v>5</v>
      </c>
      <c r="H2779" t="str">
        <f>VLOOKUP(Table_Query_from_Meridian_v32[[#This Row],[COUNTRY_CODE_OF_ORIGIN]],Sheet2!A:C,3,FALSE)</f>
        <v xml:space="preserve">China </v>
      </c>
    </row>
    <row r="2780" spans="1:8" x14ac:dyDescent="0.25">
      <c r="A2780" t="s">
        <v>7594</v>
      </c>
      <c r="B2780" t="s">
        <v>7595</v>
      </c>
      <c r="C2780" t="s">
        <v>5</v>
      </c>
      <c r="D2780">
        <v>0.36</v>
      </c>
      <c r="E2780" t="s">
        <v>13</v>
      </c>
      <c r="F2780" t="s">
        <v>7354</v>
      </c>
      <c r="G2780" t="s">
        <v>5</v>
      </c>
      <c r="H2780" t="str">
        <f>VLOOKUP(Table_Query_from_Meridian_v32[[#This Row],[COUNTRY_CODE_OF_ORIGIN]],Sheet2!A:C,3,FALSE)</f>
        <v xml:space="preserve">China </v>
      </c>
    </row>
    <row r="2781" spans="1:8" x14ac:dyDescent="0.25">
      <c r="A2781" t="s">
        <v>7596</v>
      </c>
      <c r="B2781" t="s">
        <v>9018</v>
      </c>
      <c r="C2781" t="s">
        <v>7597</v>
      </c>
      <c r="D2781">
        <v>0.06</v>
      </c>
      <c r="E2781" t="s">
        <v>13</v>
      </c>
      <c r="F2781" t="s">
        <v>7354</v>
      </c>
      <c r="G2781" t="s">
        <v>5</v>
      </c>
      <c r="H2781" t="str">
        <f>VLOOKUP(Table_Query_from_Meridian_v32[[#This Row],[COUNTRY_CODE_OF_ORIGIN]],Sheet2!A:C,3,FALSE)</f>
        <v xml:space="preserve">China </v>
      </c>
    </row>
    <row r="2782" spans="1:8" x14ac:dyDescent="0.25">
      <c r="A2782" t="s">
        <v>7598</v>
      </c>
      <c r="B2782" t="s">
        <v>7599</v>
      </c>
      <c r="C2782" t="s">
        <v>5</v>
      </c>
      <c r="D2782">
        <v>0.06</v>
      </c>
      <c r="E2782" t="s">
        <v>13</v>
      </c>
      <c r="F2782" t="s">
        <v>7354</v>
      </c>
      <c r="G2782" t="s">
        <v>5</v>
      </c>
      <c r="H2782" t="str">
        <f>VLOOKUP(Table_Query_from_Meridian_v32[[#This Row],[COUNTRY_CODE_OF_ORIGIN]],Sheet2!A:C,3,FALSE)</f>
        <v xml:space="preserve">China </v>
      </c>
    </row>
    <row r="2783" spans="1:8" x14ac:dyDescent="0.25">
      <c r="A2783" t="s">
        <v>7600</v>
      </c>
      <c r="B2783" t="s">
        <v>9019</v>
      </c>
      <c r="C2783" t="s">
        <v>7601</v>
      </c>
      <c r="D2783">
        <v>0.03</v>
      </c>
      <c r="E2783" t="s">
        <v>13</v>
      </c>
      <c r="F2783" t="s">
        <v>7354</v>
      </c>
      <c r="G2783" t="s">
        <v>5</v>
      </c>
      <c r="H2783" t="str">
        <f>VLOOKUP(Table_Query_from_Meridian_v32[[#This Row],[COUNTRY_CODE_OF_ORIGIN]],Sheet2!A:C,3,FALSE)</f>
        <v xml:space="preserve">China </v>
      </c>
    </row>
    <row r="2784" spans="1:8" x14ac:dyDescent="0.25">
      <c r="A2784" t="s">
        <v>7602</v>
      </c>
      <c r="B2784" t="s">
        <v>7603</v>
      </c>
      <c r="C2784" t="s">
        <v>5</v>
      </c>
      <c r="D2784">
        <v>0.03</v>
      </c>
      <c r="E2784" t="s">
        <v>13</v>
      </c>
      <c r="F2784" t="s">
        <v>7354</v>
      </c>
      <c r="G2784" t="s">
        <v>5</v>
      </c>
      <c r="H2784" t="str">
        <f>VLOOKUP(Table_Query_from_Meridian_v32[[#This Row],[COUNTRY_CODE_OF_ORIGIN]],Sheet2!A:C,3,FALSE)</f>
        <v xml:space="preserve">China </v>
      </c>
    </row>
    <row r="2785" spans="1:8" x14ac:dyDescent="0.25">
      <c r="A2785" t="s">
        <v>7604</v>
      </c>
      <c r="B2785" t="s">
        <v>9020</v>
      </c>
      <c r="C2785" t="s">
        <v>7605</v>
      </c>
      <c r="D2785">
        <v>0.03</v>
      </c>
      <c r="E2785" t="s">
        <v>13</v>
      </c>
      <c r="F2785" t="s">
        <v>7354</v>
      </c>
      <c r="G2785" t="s">
        <v>5</v>
      </c>
      <c r="H2785" t="str">
        <f>VLOOKUP(Table_Query_from_Meridian_v32[[#This Row],[COUNTRY_CODE_OF_ORIGIN]],Sheet2!A:C,3,FALSE)</f>
        <v xml:space="preserve">China </v>
      </c>
    </row>
    <row r="2786" spans="1:8" x14ac:dyDescent="0.25">
      <c r="A2786" t="s">
        <v>7606</v>
      </c>
      <c r="B2786" t="s">
        <v>7607</v>
      </c>
      <c r="C2786" t="s">
        <v>5</v>
      </c>
      <c r="D2786">
        <v>0.03</v>
      </c>
      <c r="E2786" t="s">
        <v>13</v>
      </c>
      <c r="F2786" t="s">
        <v>7354</v>
      </c>
      <c r="G2786" t="s">
        <v>5</v>
      </c>
      <c r="H2786" t="str">
        <f>VLOOKUP(Table_Query_from_Meridian_v32[[#This Row],[COUNTRY_CODE_OF_ORIGIN]],Sheet2!A:C,3,FALSE)</f>
        <v xml:space="preserve">China </v>
      </c>
    </row>
    <row r="2787" spans="1:8" x14ac:dyDescent="0.25">
      <c r="A2787" t="s">
        <v>7608</v>
      </c>
      <c r="B2787" t="s">
        <v>9021</v>
      </c>
      <c r="C2787" t="s">
        <v>7609</v>
      </c>
      <c r="D2787">
        <v>0.06</v>
      </c>
      <c r="E2787" t="s">
        <v>13</v>
      </c>
      <c r="F2787" t="s">
        <v>7354</v>
      </c>
      <c r="G2787" t="s">
        <v>5</v>
      </c>
      <c r="H2787" t="str">
        <f>VLOOKUP(Table_Query_from_Meridian_v32[[#This Row],[COUNTRY_CODE_OF_ORIGIN]],Sheet2!A:C,3,FALSE)</f>
        <v xml:space="preserve">China </v>
      </c>
    </row>
    <row r="2788" spans="1:8" x14ac:dyDescent="0.25">
      <c r="A2788" t="s">
        <v>7610</v>
      </c>
      <c r="B2788" t="s">
        <v>7611</v>
      </c>
      <c r="C2788" t="s">
        <v>5</v>
      </c>
      <c r="D2788">
        <v>0.06</v>
      </c>
      <c r="E2788" t="s">
        <v>13</v>
      </c>
      <c r="F2788" t="s">
        <v>7354</v>
      </c>
      <c r="G2788" t="s">
        <v>5</v>
      </c>
      <c r="H2788" t="str">
        <f>VLOOKUP(Table_Query_from_Meridian_v32[[#This Row],[COUNTRY_CODE_OF_ORIGIN]],Sheet2!A:C,3,FALSE)</f>
        <v xml:space="preserve">China </v>
      </c>
    </row>
    <row r="2789" spans="1:8" x14ac:dyDescent="0.25">
      <c r="A2789" t="s">
        <v>7612</v>
      </c>
      <c r="B2789" t="s">
        <v>7613</v>
      </c>
      <c r="C2789" t="s">
        <v>7614</v>
      </c>
      <c r="D2789">
        <v>0.08</v>
      </c>
      <c r="E2789" t="s">
        <v>13</v>
      </c>
      <c r="F2789" t="s">
        <v>7354</v>
      </c>
      <c r="G2789" t="s">
        <v>5</v>
      </c>
      <c r="H2789" t="str">
        <f>VLOOKUP(Table_Query_from_Meridian_v32[[#This Row],[COUNTRY_CODE_OF_ORIGIN]],Sheet2!A:C,3,FALSE)</f>
        <v xml:space="preserve">China </v>
      </c>
    </row>
    <row r="2790" spans="1:8" x14ac:dyDescent="0.25">
      <c r="A2790" t="s">
        <v>7615</v>
      </c>
      <c r="B2790" t="s">
        <v>7616</v>
      </c>
      <c r="C2790" t="s">
        <v>5</v>
      </c>
      <c r="D2790">
        <v>0.08</v>
      </c>
      <c r="E2790" t="s">
        <v>13</v>
      </c>
      <c r="F2790" t="s">
        <v>7354</v>
      </c>
      <c r="G2790" t="s">
        <v>5</v>
      </c>
      <c r="H2790" t="str">
        <f>VLOOKUP(Table_Query_from_Meridian_v32[[#This Row],[COUNTRY_CODE_OF_ORIGIN]],Sheet2!A:C,3,FALSE)</f>
        <v xml:space="preserve">China </v>
      </c>
    </row>
    <row r="2791" spans="1:8" x14ac:dyDescent="0.25">
      <c r="A2791" t="s">
        <v>7617</v>
      </c>
      <c r="B2791" t="s">
        <v>7618</v>
      </c>
      <c r="C2791" t="s">
        <v>7619</v>
      </c>
      <c r="D2791">
        <v>0.02</v>
      </c>
      <c r="E2791" t="s">
        <v>13</v>
      </c>
      <c r="F2791" t="s">
        <v>7354</v>
      </c>
      <c r="G2791" t="s">
        <v>5</v>
      </c>
      <c r="H2791" t="str">
        <f>VLOOKUP(Table_Query_from_Meridian_v32[[#This Row],[COUNTRY_CODE_OF_ORIGIN]],Sheet2!A:C,3,FALSE)</f>
        <v xml:space="preserve">China </v>
      </c>
    </row>
    <row r="2792" spans="1:8" x14ac:dyDescent="0.25">
      <c r="A2792" t="s">
        <v>7620</v>
      </c>
      <c r="B2792" t="s">
        <v>7621</v>
      </c>
      <c r="C2792" t="s">
        <v>5</v>
      </c>
      <c r="D2792">
        <v>0.02</v>
      </c>
      <c r="E2792" t="s">
        <v>13</v>
      </c>
      <c r="F2792" t="s">
        <v>7354</v>
      </c>
      <c r="G2792" t="s">
        <v>5</v>
      </c>
      <c r="H2792" t="str">
        <f>VLOOKUP(Table_Query_from_Meridian_v32[[#This Row],[COUNTRY_CODE_OF_ORIGIN]],Sheet2!A:C,3,FALSE)</f>
        <v xml:space="preserve">China </v>
      </c>
    </row>
    <row r="2793" spans="1:8" x14ac:dyDescent="0.25">
      <c r="A2793" t="s">
        <v>7622</v>
      </c>
      <c r="B2793" t="s">
        <v>7623</v>
      </c>
      <c r="C2793" t="s">
        <v>7624</v>
      </c>
      <c r="D2793">
        <v>0.23</v>
      </c>
      <c r="E2793" t="s">
        <v>13</v>
      </c>
      <c r="F2793" t="s">
        <v>7354</v>
      </c>
      <c r="G2793" t="s">
        <v>5</v>
      </c>
      <c r="H2793" t="str">
        <f>VLOOKUP(Table_Query_from_Meridian_v32[[#This Row],[COUNTRY_CODE_OF_ORIGIN]],Sheet2!A:C,3,FALSE)</f>
        <v xml:space="preserve">China </v>
      </c>
    </row>
    <row r="2794" spans="1:8" x14ac:dyDescent="0.25">
      <c r="A2794" t="s">
        <v>7625</v>
      </c>
      <c r="B2794" t="s">
        <v>7626</v>
      </c>
      <c r="C2794" t="s">
        <v>5</v>
      </c>
      <c r="D2794">
        <v>0.23</v>
      </c>
      <c r="E2794" t="s">
        <v>13</v>
      </c>
      <c r="F2794" t="s">
        <v>7354</v>
      </c>
      <c r="G2794" t="s">
        <v>5</v>
      </c>
      <c r="H2794" t="str">
        <f>VLOOKUP(Table_Query_from_Meridian_v32[[#This Row],[COUNTRY_CODE_OF_ORIGIN]],Sheet2!A:C,3,FALSE)</f>
        <v xml:space="preserve">China </v>
      </c>
    </row>
    <row r="2795" spans="1:8" x14ac:dyDescent="0.25">
      <c r="A2795" t="s">
        <v>7627</v>
      </c>
      <c r="B2795" t="s">
        <v>7628</v>
      </c>
      <c r="C2795" t="s">
        <v>7629</v>
      </c>
      <c r="D2795">
        <v>0.06</v>
      </c>
      <c r="E2795" t="s">
        <v>13</v>
      </c>
      <c r="F2795" t="s">
        <v>7354</v>
      </c>
      <c r="G2795" t="s">
        <v>5</v>
      </c>
      <c r="H2795" t="str">
        <f>VLOOKUP(Table_Query_from_Meridian_v32[[#This Row],[COUNTRY_CODE_OF_ORIGIN]],Sheet2!A:C,3,FALSE)</f>
        <v xml:space="preserve">China </v>
      </c>
    </row>
    <row r="2796" spans="1:8" x14ac:dyDescent="0.25">
      <c r="A2796" t="s">
        <v>7630</v>
      </c>
      <c r="B2796" t="s">
        <v>7631</v>
      </c>
      <c r="C2796" t="s">
        <v>5</v>
      </c>
      <c r="D2796">
        <v>0.06</v>
      </c>
      <c r="E2796" t="s">
        <v>13</v>
      </c>
      <c r="F2796" t="s">
        <v>7354</v>
      </c>
      <c r="G2796" t="s">
        <v>5</v>
      </c>
      <c r="H2796" t="str">
        <f>VLOOKUP(Table_Query_from_Meridian_v32[[#This Row],[COUNTRY_CODE_OF_ORIGIN]],Sheet2!A:C,3,FALSE)</f>
        <v xml:space="preserve">China </v>
      </c>
    </row>
    <row r="2797" spans="1:8" x14ac:dyDescent="0.25">
      <c r="A2797" t="s">
        <v>7632</v>
      </c>
      <c r="B2797" t="s">
        <v>7633</v>
      </c>
      <c r="C2797" t="s">
        <v>7634</v>
      </c>
      <c r="D2797">
        <v>0.48</v>
      </c>
      <c r="E2797" t="s">
        <v>13</v>
      </c>
      <c r="F2797" t="s">
        <v>7354</v>
      </c>
      <c r="G2797" t="s">
        <v>5</v>
      </c>
      <c r="H2797" t="str">
        <f>VLOOKUP(Table_Query_from_Meridian_v32[[#This Row],[COUNTRY_CODE_OF_ORIGIN]],Sheet2!A:C,3,FALSE)</f>
        <v xml:space="preserve">China </v>
      </c>
    </row>
    <row r="2798" spans="1:8" x14ac:dyDescent="0.25">
      <c r="A2798" t="s">
        <v>7635</v>
      </c>
      <c r="B2798" t="s">
        <v>7636</v>
      </c>
      <c r="C2798" t="s">
        <v>5</v>
      </c>
      <c r="D2798">
        <v>0.48</v>
      </c>
      <c r="E2798" t="s">
        <v>13</v>
      </c>
      <c r="F2798" t="s">
        <v>7354</v>
      </c>
      <c r="G2798" t="s">
        <v>5</v>
      </c>
      <c r="H2798" t="str">
        <f>VLOOKUP(Table_Query_from_Meridian_v32[[#This Row],[COUNTRY_CODE_OF_ORIGIN]],Sheet2!A:C,3,FALSE)</f>
        <v xml:space="preserve">China </v>
      </c>
    </row>
    <row r="2799" spans="1:8" x14ac:dyDescent="0.25">
      <c r="A2799" t="s">
        <v>7637</v>
      </c>
      <c r="B2799" t="s">
        <v>7638</v>
      </c>
      <c r="C2799" t="s">
        <v>7639</v>
      </c>
      <c r="D2799">
        <v>0.14000000000000001</v>
      </c>
      <c r="E2799" t="s">
        <v>13</v>
      </c>
      <c r="F2799" t="s">
        <v>7354</v>
      </c>
      <c r="G2799" t="s">
        <v>5</v>
      </c>
      <c r="H2799" t="str">
        <f>VLOOKUP(Table_Query_from_Meridian_v32[[#This Row],[COUNTRY_CODE_OF_ORIGIN]],Sheet2!A:C,3,FALSE)</f>
        <v xml:space="preserve">China </v>
      </c>
    </row>
    <row r="2800" spans="1:8" x14ac:dyDescent="0.25">
      <c r="A2800" t="s">
        <v>7640</v>
      </c>
      <c r="B2800" t="s">
        <v>7641</v>
      </c>
      <c r="C2800" t="s">
        <v>5</v>
      </c>
      <c r="D2800">
        <v>0.14000000000000001</v>
      </c>
      <c r="E2800" t="s">
        <v>13</v>
      </c>
      <c r="F2800" t="s">
        <v>7354</v>
      </c>
      <c r="G2800" t="s">
        <v>5</v>
      </c>
      <c r="H2800" t="str">
        <f>VLOOKUP(Table_Query_from_Meridian_v32[[#This Row],[COUNTRY_CODE_OF_ORIGIN]],Sheet2!A:C,3,FALSE)</f>
        <v xml:space="preserve">China </v>
      </c>
    </row>
    <row r="2801" spans="1:8" x14ac:dyDescent="0.25">
      <c r="A2801" t="s">
        <v>7642</v>
      </c>
      <c r="B2801" t="s">
        <v>7643</v>
      </c>
      <c r="C2801" t="s">
        <v>7644</v>
      </c>
      <c r="D2801">
        <v>0.17</v>
      </c>
      <c r="E2801" t="s">
        <v>13</v>
      </c>
      <c r="F2801" t="s">
        <v>7354</v>
      </c>
      <c r="G2801" t="s">
        <v>5</v>
      </c>
      <c r="H2801" t="str">
        <f>VLOOKUP(Table_Query_from_Meridian_v32[[#This Row],[COUNTRY_CODE_OF_ORIGIN]],Sheet2!A:C,3,FALSE)</f>
        <v xml:space="preserve">China </v>
      </c>
    </row>
    <row r="2802" spans="1:8" x14ac:dyDescent="0.25">
      <c r="A2802" t="s">
        <v>7645</v>
      </c>
      <c r="B2802" t="s">
        <v>7646</v>
      </c>
      <c r="C2802" t="s">
        <v>5</v>
      </c>
      <c r="D2802">
        <v>0</v>
      </c>
      <c r="E2802" t="s">
        <v>6</v>
      </c>
      <c r="F2802" t="s">
        <v>7354</v>
      </c>
      <c r="G2802" t="s">
        <v>5</v>
      </c>
      <c r="H2802" t="str">
        <f>VLOOKUP(Table_Query_from_Meridian_v32[[#This Row],[COUNTRY_CODE_OF_ORIGIN]],Sheet2!A:C,3,FALSE)</f>
        <v xml:space="preserve">Great Britain (United Kingdom) </v>
      </c>
    </row>
    <row r="2803" spans="1:8" x14ac:dyDescent="0.25">
      <c r="A2803" t="s">
        <v>7647</v>
      </c>
      <c r="B2803" t="s">
        <v>7648</v>
      </c>
      <c r="C2803" t="s">
        <v>7649</v>
      </c>
      <c r="D2803">
        <v>0.3</v>
      </c>
      <c r="E2803" t="s">
        <v>13</v>
      </c>
      <c r="F2803" t="s">
        <v>7354</v>
      </c>
      <c r="G2803" t="s">
        <v>5</v>
      </c>
      <c r="H2803" t="str">
        <f>VLOOKUP(Table_Query_from_Meridian_v32[[#This Row],[COUNTRY_CODE_OF_ORIGIN]],Sheet2!A:C,3,FALSE)</f>
        <v xml:space="preserve">China </v>
      </c>
    </row>
    <row r="2804" spans="1:8" x14ac:dyDescent="0.25">
      <c r="A2804" t="s">
        <v>7650</v>
      </c>
      <c r="B2804" t="s">
        <v>7651</v>
      </c>
      <c r="C2804" t="s">
        <v>5</v>
      </c>
      <c r="D2804">
        <v>0</v>
      </c>
      <c r="E2804" t="s">
        <v>6</v>
      </c>
      <c r="F2804" t="s">
        <v>7354</v>
      </c>
      <c r="G2804" t="s">
        <v>5</v>
      </c>
      <c r="H2804" t="str">
        <f>VLOOKUP(Table_Query_from_Meridian_v32[[#This Row],[COUNTRY_CODE_OF_ORIGIN]],Sheet2!A:C,3,FALSE)</f>
        <v xml:space="preserve">Great Britain (United Kingdom) </v>
      </c>
    </row>
    <row r="2805" spans="1:8" x14ac:dyDescent="0.25">
      <c r="A2805" t="s">
        <v>7652</v>
      </c>
      <c r="B2805" t="s">
        <v>7653</v>
      </c>
      <c r="C2805" t="s">
        <v>7654</v>
      </c>
      <c r="D2805">
        <v>0.33</v>
      </c>
      <c r="E2805" t="s">
        <v>13</v>
      </c>
      <c r="F2805" t="s">
        <v>7354</v>
      </c>
      <c r="G2805" t="s">
        <v>8482</v>
      </c>
      <c r="H2805" t="str">
        <f>VLOOKUP(Table_Query_from_Meridian_v32[[#This Row],[COUNTRY_CODE_OF_ORIGIN]],Sheet2!A:C,3,FALSE)</f>
        <v xml:space="preserve">China </v>
      </c>
    </row>
    <row r="2806" spans="1:8" x14ac:dyDescent="0.25">
      <c r="A2806" t="s">
        <v>7655</v>
      </c>
      <c r="B2806" t="s">
        <v>7656</v>
      </c>
      <c r="C2806" t="s">
        <v>5</v>
      </c>
      <c r="D2806">
        <v>0</v>
      </c>
      <c r="E2806" t="s">
        <v>6</v>
      </c>
      <c r="F2806" t="s">
        <v>7354</v>
      </c>
      <c r="G2806" t="s">
        <v>5</v>
      </c>
      <c r="H2806" t="str">
        <f>VLOOKUP(Table_Query_from_Meridian_v32[[#This Row],[COUNTRY_CODE_OF_ORIGIN]],Sheet2!A:C,3,FALSE)</f>
        <v xml:space="preserve">Great Britain (United Kingdom) </v>
      </c>
    </row>
    <row r="2807" spans="1:8" x14ac:dyDescent="0.25">
      <c r="A2807" t="s">
        <v>7657</v>
      </c>
      <c r="B2807" t="s">
        <v>7658</v>
      </c>
      <c r="C2807" t="s">
        <v>7659</v>
      </c>
      <c r="D2807">
        <v>0.52</v>
      </c>
      <c r="E2807" t="s">
        <v>13</v>
      </c>
      <c r="F2807" t="s">
        <v>7354</v>
      </c>
      <c r="G2807" t="s">
        <v>8482</v>
      </c>
      <c r="H2807" t="str">
        <f>VLOOKUP(Table_Query_from_Meridian_v32[[#This Row],[COUNTRY_CODE_OF_ORIGIN]],Sheet2!A:C,3,FALSE)</f>
        <v xml:space="preserve">China </v>
      </c>
    </row>
    <row r="2808" spans="1:8" x14ac:dyDescent="0.25">
      <c r="A2808" t="s">
        <v>7660</v>
      </c>
      <c r="B2808" t="s">
        <v>7661</v>
      </c>
      <c r="C2808" t="s">
        <v>5</v>
      </c>
      <c r="D2808">
        <v>0</v>
      </c>
      <c r="E2808" t="s">
        <v>6</v>
      </c>
      <c r="F2808" t="s">
        <v>7354</v>
      </c>
      <c r="G2808" t="s">
        <v>5</v>
      </c>
      <c r="H2808" t="str">
        <f>VLOOKUP(Table_Query_from_Meridian_v32[[#This Row],[COUNTRY_CODE_OF_ORIGIN]],Sheet2!A:C,3,FALSE)</f>
        <v xml:space="preserve">Great Britain (United Kingdom) </v>
      </c>
    </row>
    <row r="2809" spans="1:8" x14ac:dyDescent="0.25">
      <c r="A2809" t="s">
        <v>7662</v>
      </c>
      <c r="B2809" t="s">
        <v>7663</v>
      </c>
      <c r="C2809" t="s">
        <v>7664</v>
      </c>
      <c r="D2809">
        <v>0.18</v>
      </c>
      <c r="E2809" t="s">
        <v>13</v>
      </c>
      <c r="F2809" t="s">
        <v>7354</v>
      </c>
      <c r="G2809" t="s">
        <v>5</v>
      </c>
      <c r="H2809" t="str">
        <f>VLOOKUP(Table_Query_from_Meridian_v32[[#This Row],[COUNTRY_CODE_OF_ORIGIN]],Sheet2!A:C,3,FALSE)</f>
        <v xml:space="preserve">China </v>
      </c>
    </row>
    <row r="2810" spans="1:8" x14ac:dyDescent="0.25">
      <c r="A2810" t="s">
        <v>7665</v>
      </c>
      <c r="B2810" t="s">
        <v>7666</v>
      </c>
      <c r="C2810" t="s">
        <v>7667</v>
      </c>
      <c r="D2810">
        <v>0.27</v>
      </c>
      <c r="E2810" t="s">
        <v>13</v>
      </c>
      <c r="F2810" t="s">
        <v>7354</v>
      </c>
      <c r="G2810" t="s">
        <v>5</v>
      </c>
      <c r="H2810" t="str">
        <f>VLOOKUP(Table_Query_from_Meridian_v32[[#This Row],[COUNTRY_CODE_OF_ORIGIN]],Sheet2!A:C,3,FALSE)</f>
        <v xml:space="preserve">China </v>
      </c>
    </row>
    <row r="2811" spans="1:8" x14ac:dyDescent="0.25">
      <c r="A2811" t="s">
        <v>7668</v>
      </c>
      <c r="B2811" t="s">
        <v>7669</v>
      </c>
      <c r="C2811" t="s">
        <v>7670</v>
      </c>
      <c r="D2811">
        <v>0.17</v>
      </c>
      <c r="E2811" t="s">
        <v>13</v>
      </c>
      <c r="F2811" t="s">
        <v>7354</v>
      </c>
      <c r="G2811" t="s">
        <v>5</v>
      </c>
      <c r="H2811" t="str">
        <f>VLOOKUP(Table_Query_from_Meridian_v32[[#This Row],[COUNTRY_CODE_OF_ORIGIN]],Sheet2!A:C,3,FALSE)</f>
        <v xml:space="preserve">China </v>
      </c>
    </row>
    <row r="2812" spans="1:8" x14ac:dyDescent="0.25">
      <c r="A2812" t="s">
        <v>7671</v>
      </c>
      <c r="B2812" t="s">
        <v>7672</v>
      </c>
      <c r="C2812" t="s">
        <v>7673</v>
      </c>
      <c r="D2812">
        <v>0.06</v>
      </c>
      <c r="E2812" t="s">
        <v>13</v>
      </c>
      <c r="F2812" t="s">
        <v>7354</v>
      </c>
      <c r="G2812" t="s">
        <v>5</v>
      </c>
      <c r="H2812" t="str">
        <f>VLOOKUP(Table_Query_from_Meridian_v32[[#This Row],[COUNTRY_CODE_OF_ORIGIN]],Sheet2!A:C,3,FALSE)</f>
        <v xml:space="preserve">China </v>
      </c>
    </row>
    <row r="2813" spans="1:8" x14ac:dyDescent="0.25">
      <c r="A2813" t="s">
        <v>7674</v>
      </c>
      <c r="B2813" t="s">
        <v>7675</v>
      </c>
      <c r="C2813" t="s">
        <v>7676</v>
      </c>
      <c r="D2813">
        <v>0.1</v>
      </c>
      <c r="E2813" t="s">
        <v>13</v>
      </c>
      <c r="F2813" t="s">
        <v>7354</v>
      </c>
      <c r="G2813" t="s">
        <v>5</v>
      </c>
      <c r="H2813" t="str">
        <f>VLOOKUP(Table_Query_from_Meridian_v32[[#This Row],[COUNTRY_CODE_OF_ORIGIN]],Sheet2!A:C,3,FALSE)</f>
        <v xml:space="preserve">China </v>
      </c>
    </row>
    <row r="2814" spans="1:8" x14ac:dyDescent="0.25">
      <c r="A2814" t="s">
        <v>7677</v>
      </c>
      <c r="B2814" t="s">
        <v>7678</v>
      </c>
      <c r="C2814" t="s">
        <v>7679</v>
      </c>
      <c r="D2814">
        <v>0.16</v>
      </c>
      <c r="E2814" t="s">
        <v>13</v>
      </c>
      <c r="F2814" t="s">
        <v>7354</v>
      </c>
      <c r="G2814" t="s">
        <v>5</v>
      </c>
      <c r="H2814" t="str">
        <f>VLOOKUP(Table_Query_from_Meridian_v32[[#This Row],[COUNTRY_CODE_OF_ORIGIN]],Sheet2!A:C,3,FALSE)</f>
        <v xml:space="preserve">China </v>
      </c>
    </row>
    <row r="2815" spans="1:8" x14ac:dyDescent="0.25">
      <c r="A2815" t="s">
        <v>7680</v>
      </c>
      <c r="B2815" t="s">
        <v>7681</v>
      </c>
      <c r="C2815" t="s">
        <v>7682</v>
      </c>
      <c r="D2815">
        <v>0.55000000000000004</v>
      </c>
      <c r="E2815" t="s">
        <v>13</v>
      </c>
      <c r="F2815" t="s">
        <v>7354</v>
      </c>
      <c r="G2815" t="s">
        <v>5</v>
      </c>
      <c r="H2815" t="str">
        <f>VLOOKUP(Table_Query_from_Meridian_v32[[#This Row],[COUNTRY_CODE_OF_ORIGIN]],Sheet2!A:C,3,FALSE)</f>
        <v xml:space="preserve">China </v>
      </c>
    </row>
    <row r="2816" spans="1:8" x14ac:dyDescent="0.25">
      <c r="A2816" t="s">
        <v>7683</v>
      </c>
      <c r="B2816" t="s">
        <v>7684</v>
      </c>
      <c r="C2816" t="s">
        <v>7685</v>
      </c>
      <c r="D2816">
        <v>0.53</v>
      </c>
      <c r="E2816" t="s">
        <v>13</v>
      </c>
      <c r="F2816" t="s">
        <v>7354</v>
      </c>
      <c r="G2816" t="s">
        <v>5</v>
      </c>
      <c r="H2816" t="str">
        <f>VLOOKUP(Table_Query_from_Meridian_v32[[#This Row],[COUNTRY_CODE_OF_ORIGIN]],Sheet2!A:C,3,FALSE)</f>
        <v xml:space="preserve">China </v>
      </c>
    </row>
    <row r="2817" spans="1:8" x14ac:dyDescent="0.25">
      <c r="A2817" t="s">
        <v>7686</v>
      </c>
      <c r="B2817" t="s">
        <v>7687</v>
      </c>
      <c r="C2817" t="s">
        <v>7688</v>
      </c>
      <c r="D2817">
        <v>0.14000000000000001</v>
      </c>
      <c r="E2817" t="s">
        <v>13</v>
      </c>
      <c r="F2817" t="s">
        <v>7354</v>
      </c>
      <c r="G2817" t="s">
        <v>5</v>
      </c>
      <c r="H2817" t="str">
        <f>VLOOKUP(Table_Query_from_Meridian_v32[[#This Row],[COUNTRY_CODE_OF_ORIGIN]],Sheet2!A:C,3,FALSE)</f>
        <v xml:space="preserve">China </v>
      </c>
    </row>
    <row r="2818" spans="1:8" x14ac:dyDescent="0.25">
      <c r="A2818" t="s">
        <v>7689</v>
      </c>
      <c r="B2818" t="s">
        <v>7690</v>
      </c>
      <c r="C2818" t="s">
        <v>7691</v>
      </c>
      <c r="D2818">
        <v>0.83</v>
      </c>
      <c r="E2818" t="s">
        <v>13</v>
      </c>
      <c r="F2818" t="s">
        <v>7354</v>
      </c>
      <c r="G2818" t="s">
        <v>5</v>
      </c>
      <c r="H2818" t="str">
        <f>VLOOKUP(Table_Query_from_Meridian_v32[[#This Row],[COUNTRY_CODE_OF_ORIGIN]],Sheet2!A:C,3,FALSE)</f>
        <v xml:space="preserve">China </v>
      </c>
    </row>
    <row r="2819" spans="1:8" x14ac:dyDescent="0.25">
      <c r="A2819" t="s">
        <v>7692</v>
      </c>
      <c r="B2819" t="s">
        <v>7693</v>
      </c>
      <c r="C2819" t="s">
        <v>7694</v>
      </c>
      <c r="D2819">
        <v>2</v>
      </c>
      <c r="E2819" t="s">
        <v>13</v>
      </c>
      <c r="F2819" t="s">
        <v>7354</v>
      </c>
      <c r="G2819" t="s">
        <v>5</v>
      </c>
      <c r="H2819" t="str">
        <f>VLOOKUP(Table_Query_from_Meridian_v32[[#This Row],[COUNTRY_CODE_OF_ORIGIN]],Sheet2!A:C,3,FALSE)</f>
        <v xml:space="preserve">China </v>
      </c>
    </row>
    <row r="2820" spans="1:8" x14ac:dyDescent="0.25">
      <c r="A2820" t="s">
        <v>7695</v>
      </c>
      <c r="B2820" t="s">
        <v>7696</v>
      </c>
      <c r="C2820" t="s">
        <v>7697</v>
      </c>
      <c r="D2820">
        <v>0.91</v>
      </c>
      <c r="E2820" t="s">
        <v>13</v>
      </c>
      <c r="F2820" t="s">
        <v>7354</v>
      </c>
      <c r="G2820" t="s">
        <v>5</v>
      </c>
      <c r="H2820" t="str">
        <f>VLOOKUP(Table_Query_from_Meridian_v32[[#This Row],[COUNTRY_CODE_OF_ORIGIN]],Sheet2!A:C,3,FALSE)</f>
        <v xml:space="preserve">China </v>
      </c>
    </row>
    <row r="2821" spans="1:8" x14ac:dyDescent="0.25">
      <c r="A2821" t="s">
        <v>7698</v>
      </c>
      <c r="B2821" t="s">
        <v>7699</v>
      </c>
      <c r="C2821" t="s">
        <v>7700</v>
      </c>
      <c r="D2821">
        <v>0.1</v>
      </c>
      <c r="E2821" t="s">
        <v>13</v>
      </c>
      <c r="F2821" t="s">
        <v>7354</v>
      </c>
      <c r="G2821" t="s">
        <v>5</v>
      </c>
      <c r="H2821" t="str">
        <f>VLOOKUP(Table_Query_from_Meridian_v32[[#This Row],[COUNTRY_CODE_OF_ORIGIN]],Sheet2!A:C,3,FALSE)</f>
        <v xml:space="preserve">China </v>
      </c>
    </row>
    <row r="2822" spans="1:8" x14ac:dyDescent="0.25">
      <c r="A2822" t="s">
        <v>7701</v>
      </c>
      <c r="B2822" t="s">
        <v>7702</v>
      </c>
      <c r="C2822" t="s">
        <v>7703</v>
      </c>
      <c r="D2822">
        <v>0.14000000000000001</v>
      </c>
      <c r="E2822" t="s">
        <v>13</v>
      </c>
      <c r="F2822" t="s">
        <v>7354</v>
      </c>
      <c r="G2822" t="s">
        <v>5</v>
      </c>
      <c r="H2822" t="str">
        <f>VLOOKUP(Table_Query_from_Meridian_v32[[#This Row],[COUNTRY_CODE_OF_ORIGIN]],Sheet2!A:C,3,FALSE)</f>
        <v xml:space="preserve">China </v>
      </c>
    </row>
    <row r="2823" spans="1:8" x14ac:dyDescent="0.25">
      <c r="A2823" t="s">
        <v>7704</v>
      </c>
      <c r="B2823" t="s">
        <v>7705</v>
      </c>
      <c r="C2823" t="s">
        <v>7706</v>
      </c>
      <c r="D2823">
        <v>0.47</v>
      </c>
      <c r="E2823" t="s">
        <v>13</v>
      </c>
      <c r="F2823" t="s">
        <v>7354</v>
      </c>
      <c r="G2823" t="s">
        <v>5</v>
      </c>
      <c r="H2823" t="str">
        <f>VLOOKUP(Table_Query_from_Meridian_v32[[#This Row],[COUNTRY_CODE_OF_ORIGIN]],Sheet2!A:C,3,FALSE)</f>
        <v xml:space="preserve">China </v>
      </c>
    </row>
    <row r="2824" spans="1:8" x14ac:dyDescent="0.25">
      <c r="A2824" t="s">
        <v>7707</v>
      </c>
      <c r="B2824" t="s">
        <v>7708</v>
      </c>
      <c r="C2824" t="s">
        <v>7709</v>
      </c>
      <c r="D2824">
        <v>0.08</v>
      </c>
      <c r="E2824" t="s">
        <v>13</v>
      </c>
      <c r="F2824" t="s">
        <v>7354</v>
      </c>
      <c r="G2824" t="s">
        <v>5</v>
      </c>
      <c r="H2824" t="str">
        <f>VLOOKUP(Table_Query_from_Meridian_v32[[#This Row],[COUNTRY_CODE_OF_ORIGIN]],Sheet2!A:C,3,FALSE)</f>
        <v xml:space="preserve">China </v>
      </c>
    </row>
    <row r="2825" spans="1:8" x14ac:dyDescent="0.25">
      <c r="A2825" t="s">
        <v>7710</v>
      </c>
      <c r="B2825" t="s">
        <v>7711</v>
      </c>
      <c r="C2825" t="s">
        <v>7712</v>
      </c>
      <c r="D2825">
        <v>0.11</v>
      </c>
      <c r="E2825" t="s">
        <v>13</v>
      </c>
      <c r="F2825" t="s">
        <v>7354</v>
      </c>
      <c r="G2825" t="s">
        <v>5</v>
      </c>
      <c r="H2825" t="str">
        <f>VLOOKUP(Table_Query_from_Meridian_v32[[#This Row],[COUNTRY_CODE_OF_ORIGIN]],Sheet2!A:C,3,FALSE)</f>
        <v xml:space="preserve">China </v>
      </c>
    </row>
    <row r="2826" spans="1:8" x14ac:dyDescent="0.25">
      <c r="A2826" t="s">
        <v>7713</v>
      </c>
      <c r="B2826" t="s">
        <v>7714</v>
      </c>
      <c r="C2826" t="s">
        <v>7715</v>
      </c>
      <c r="D2826">
        <v>0.4</v>
      </c>
      <c r="E2826" t="s">
        <v>13</v>
      </c>
      <c r="F2826" t="s">
        <v>7354</v>
      </c>
      <c r="G2826" t="s">
        <v>5</v>
      </c>
      <c r="H2826" t="str">
        <f>VLOOKUP(Table_Query_from_Meridian_v32[[#This Row],[COUNTRY_CODE_OF_ORIGIN]],Sheet2!A:C,3,FALSE)</f>
        <v xml:space="preserve">China </v>
      </c>
    </row>
    <row r="2827" spans="1:8" x14ac:dyDescent="0.25">
      <c r="A2827" t="s">
        <v>7716</v>
      </c>
      <c r="B2827" t="s">
        <v>7717</v>
      </c>
      <c r="C2827" t="s">
        <v>7718</v>
      </c>
      <c r="D2827">
        <v>0.46</v>
      </c>
      <c r="E2827" t="s">
        <v>13</v>
      </c>
      <c r="F2827" t="s">
        <v>7354</v>
      </c>
      <c r="G2827" t="s">
        <v>5</v>
      </c>
      <c r="H2827" t="str">
        <f>VLOOKUP(Table_Query_from_Meridian_v32[[#This Row],[COUNTRY_CODE_OF_ORIGIN]],Sheet2!A:C,3,FALSE)</f>
        <v xml:space="preserve">China </v>
      </c>
    </row>
    <row r="2828" spans="1:8" x14ac:dyDescent="0.25">
      <c r="A2828" t="s">
        <v>7719</v>
      </c>
      <c r="B2828" t="s">
        <v>7720</v>
      </c>
      <c r="C2828" t="s">
        <v>7721</v>
      </c>
      <c r="D2828">
        <v>0.14000000000000001</v>
      </c>
      <c r="E2828" t="s">
        <v>13</v>
      </c>
      <c r="F2828" t="s">
        <v>7354</v>
      </c>
      <c r="G2828" t="s">
        <v>5</v>
      </c>
      <c r="H2828" t="str">
        <f>VLOOKUP(Table_Query_from_Meridian_v32[[#This Row],[COUNTRY_CODE_OF_ORIGIN]],Sheet2!A:C,3,FALSE)</f>
        <v xml:space="preserve">China </v>
      </c>
    </row>
    <row r="2829" spans="1:8" x14ac:dyDescent="0.25">
      <c r="A2829" t="s">
        <v>7722</v>
      </c>
      <c r="B2829" t="s">
        <v>7723</v>
      </c>
      <c r="C2829" t="s">
        <v>7724</v>
      </c>
      <c r="D2829">
        <v>0.8</v>
      </c>
      <c r="E2829" t="s">
        <v>13</v>
      </c>
      <c r="F2829" t="s">
        <v>7354</v>
      </c>
      <c r="G2829" t="s">
        <v>5</v>
      </c>
      <c r="H2829" t="str">
        <f>VLOOKUP(Table_Query_from_Meridian_v32[[#This Row],[COUNTRY_CODE_OF_ORIGIN]],Sheet2!A:C,3,FALSE)</f>
        <v xml:space="preserve">China </v>
      </c>
    </row>
    <row r="2830" spans="1:8" x14ac:dyDescent="0.25">
      <c r="A2830" t="s">
        <v>7725</v>
      </c>
      <c r="B2830" t="s">
        <v>7726</v>
      </c>
      <c r="C2830" t="s">
        <v>7727</v>
      </c>
      <c r="D2830">
        <v>0.05</v>
      </c>
      <c r="E2830" t="s">
        <v>13</v>
      </c>
      <c r="F2830" t="s">
        <v>7354</v>
      </c>
      <c r="G2830" t="s">
        <v>5</v>
      </c>
      <c r="H2830" t="str">
        <f>VLOOKUP(Table_Query_from_Meridian_v32[[#This Row],[COUNTRY_CODE_OF_ORIGIN]],Sheet2!A:C,3,FALSE)</f>
        <v xml:space="preserve">China </v>
      </c>
    </row>
    <row r="2831" spans="1:8" x14ac:dyDescent="0.25">
      <c r="A2831" t="s">
        <v>7728</v>
      </c>
      <c r="B2831" t="s">
        <v>7729</v>
      </c>
      <c r="C2831" t="s">
        <v>7730</v>
      </c>
      <c r="D2831">
        <v>0.04</v>
      </c>
      <c r="E2831" t="s">
        <v>13</v>
      </c>
      <c r="F2831" t="s">
        <v>7354</v>
      </c>
      <c r="G2831" t="s">
        <v>5</v>
      </c>
      <c r="H2831" t="str">
        <f>VLOOKUP(Table_Query_from_Meridian_v32[[#This Row],[COUNTRY_CODE_OF_ORIGIN]],Sheet2!A:C,3,FALSE)</f>
        <v xml:space="preserve">China </v>
      </c>
    </row>
    <row r="2832" spans="1:8" x14ac:dyDescent="0.25">
      <c r="A2832" t="s">
        <v>7731</v>
      </c>
      <c r="B2832" t="s">
        <v>7732</v>
      </c>
      <c r="C2832" t="s">
        <v>7733</v>
      </c>
      <c r="D2832">
        <v>0.04</v>
      </c>
      <c r="E2832" t="s">
        <v>13</v>
      </c>
      <c r="F2832" t="s">
        <v>7354</v>
      </c>
      <c r="G2832" t="s">
        <v>5</v>
      </c>
      <c r="H2832" t="str">
        <f>VLOOKUP(Table_Query_from_Meridian_v32[[#This Row],[COUNTRY_CODE_OF_ORIGIN]],Sheet2!A:C,3,FALSE)</f>
        <v xml:space="preserve">China </v>
      </c>
    </row>
    <row r="2833" spans="1:8" x14ac:dyDescent="0.25">
      <c r="A2833" t="s">
        <v>7734</v>
      </c>
      <c r="B2833" t="s">
        <v>7735</v>
      </c>
      <c r="C2833" t="s">
        <v>7736</v>
      </c>
      <c r="D2833">
        <v>0.04</v>
      </c>
      <c r="E2833" t="s">
        <v>13</v>
      </c>
      <c r="F2833" t="s">
        <v>7354</v>
      </c>
      <c r="G2833" t="s">
        <v>5</v>
      </c>
      <c r="H2833" t="str">
        <f>VLOOKUP(Table_Query_from_Meridian_v32[[#This Row],[COUNTRY_CODE_OF_ORIGIN]],Sheet2!A:C,3,FALSE)</f>
        <v xml:space="preserve">China </v>
      </c>
    </row>
    <row r="2834" spans="1:8" x14ac:dyDescent="0.25">
      <c r="A2834" t="s">
        <v>7737</v>
      </c>
      <c r="B2834" t="s">
        <v>7738</v>
      </c>
      <c r="C2834" t="s">
        <v>7739</v>
      </c>
      <c r="D2834">
        <v>0.04</v>
      </c>
      <c r="E2834" t="s">
        <v>13</v>
      </c>
      <c r="F2834" t="s">
        <v>7354</v>
      </c>
      <c r="G2834" t="s">
        <v>5</v>
      </c>
      <c r="H2834" t="str">
        <f>VLOOKUP(Table_Query_from_Meridian_v32[[#This Row],[COUNTRY_CODE_OF_ORIGIN]],Sheet2!A:C,3,FALSE)</f>
        <v xml:space="preserve">China </v>
      </c>
    </row>
    <row r="2835" spans="1:8" x14ac:dyDescent="0.25">
      <c r="A2835" t="s">
        <v>7740</v>
      </c>
      <c r="B2835" t="s">
        <v>7741</v>
      </c>
      <c r="C2835" t="s">
        <v>7742</v>
      </c>
      <c r="D2835">
        <v>7.0000000000000007E-2</v>
      </c>
      <c r="E2835" t="s">
        <v>13</v>
      </c>
      <c r="F2835" t="s">
        <v>7354</v>
      </c>
      <c r="G2835" t="s">
        <v>5</v>
      </c>
      <c r="H2835" t="str">
        <f>VLOOKUP(Table_Query_from_Meridian_v32[[#This Row],[COUNTRY_CODE_OF_ORIGIN]],Sheet2!A:C,3,FALSE)</f>
        <v xml:space="preserve">China </v>
      </c>
    </row>
    <row r="2836" spans="1:8" x14ac:dyDescent="0.25">
      <c r="A2836" t="s">
        <v>7743</v>
      </c>
      <c r="B2836" t="s">
        <v>7744</v>
      </c>
      <c r="C2836" t="s">
        <v>6064</v>
      </c>
      <c r="D2836">
        <v>0.08</v>
      </c>
      <c r="E2836" t="s">
        <v>13</v>
      </c>
      <c r="F2836" t="s">
        <v>7354</v>
      </c>
      <c r="G2836" t="s">
        <v>5</v>
      </c>
      <c r="H2836" t="str">
        <f>VLOOKUP(Table_Query_from_Meridian_v32[[#This Row],[COUNTRY_CODE_OF_ORIGIN]],Sheet2!A:C,3,FALSE)</f>
        <v xml:space="preserve">China </v>
      </c>
    </row>
    <row r="2837" spans="1:8" x14ac:dyDescent="0.25">
      <c r="A2837" t="s">
        <v>7745</v>
      </c>
      <c r="B2837" t="s">
        <v>7746</v>
      </c>
      <c r="C2837" t="s">
        <v>6067</v>
      </c>
      <c r="D2837">
        <v>0.08</v>
      </c>
      <c r="E2837" t="s">
        <v>13</v>
      </c>
      <c r="F2837" t="s">
        <v>7354</v>
      </c>
      <c r="G2837" t="s">
        <v>5</v>
      </c>
      <c r="H2837" t="str">
        <f>VLOOKUP(Table_Query_from_Meridian_v32[[#This Row],[COUNTRY_CODE_OF_ORIGIN]],Sheet2!A:C,3,FALSE)</f>
        <v xml:space="preserve">China </v>
      </c>
    </row>
    <row r="2838" spans="1:8" x14ac:dyDescent="0.25">
      <c r="A2838" t="s">
        <v>7747</v>
      </c>
      <c r="B2838" t="s">
        <v>7748</v>
      </c>
      <c r="C2838" t="s">
        <v>7749</v>
      </c>
      <c r="D2838">
        <v>0.11</v>
      </c>
      <c r="E2838" t="s">
        <v>13</v>
      </c>
      <c r="F2838" t="s">
        <v>7354</v>
      </c>
      <c r="G2838" t="s">
        <v>5</v>
      </c>
      <c r="H2838" t="str">
        <f>VLOOKUP(Table_Query_from_Meridian_v32[[#This Row],[COUNTRY_CODE_OF_ORIGIN]],Sheet2!A:C,3,FALSE)</f>
        <v xml:space="preserve">China </v>
      </c>
    </row>
    <row r="2839" spans="1:8" x14ac:dyDescent="0.25">
      <c r="A2839" t="s">
        <v>7750</v>
      </c>
      <c r="B2839" t="s">
        <v>7751</v>
      </c>
      <c r="C2839" t="s">
        <v>7752</v>
      </c>
      <c r="D2839">
        <v>0.12</v>
      </c>
      <c r="E2839" t="s">
        <v>13</v>
      </c>
      <c r="F2839" t="s">
        <v>7354</v>
      </c>
      <c r="G2839" t="s">
        <v>5</v>
      </c>
      <c r="H2839" t="str">
        <f>VLOOKUP(Table_Query_from_Meridian_v32[[#This Row],[COUNTRY_CODE_OF_ORIGIN]],Sheet2!A:C,3,FALSE)</f>
        <v xml:space="preserve">China </v>
      </c>
    </row>
    <row r="2840" spans="1:8" x14ac:dyDescent="0.25">
      <c r="A2840" t="s">
        <v>7753</v>
      </c>
      <c r="B2840" t="s">
        <v>7754</v>
      </c>
      <c r="C2840" t="s">
        <v>7755</v>
      </c>
      <c r="D2840">
        <v>0.1</v>
      </c>
      <c r="E2840" t="s">
        <v>13</v>
      </c>
      <c r="F2840" t="s">
        <v>7354</v>
      </c>
      <c r="G2840" t="s">
        <v>5</v>
      </c>
      <c r="H2840" t="str">
        <f>VLOOKUP(Table_Query_from_Meridian_v32[[#This Row],[COUNTRY_CODE_OF_ORIGIN]],Sheet2!A:C,3,FALSE)</f>
        <v xml:space="preserve">China </v>
      </c>
    </row>
    <row r="2841" spans="1:8" x14ac:dyDescent="0.25">
      <c r="A2841" t="s">
        <v>7756</v>
      </c>
      <c r="B2841" t="s">
        <v>7757</v>
      </c>
      <c r="C2841" t="s">
        <v>7758</v>
      </c>
      <c r="D2841">
        <v>0.11</v>
      </c>
      <c r="E2841" t="s">
        <v>13</v>
      </c>
      <c r="F2841" t="s">
        <v>7354</v>
      </c>
      <c r="G2841" t="s">
        <v>5</v>
      </c>
      <c r="H2841" t="str">
        <f>VLOOKUP(Table_Query_from_Meridian_v32[[#This Row],[COUNTRY_CODE_OF_ORIGIN]],Sheet2!A:C,3,FALSE)</f>
        <v xml:space="preserve">China </v>
      </c>
    </row>
    <row r="2842" spans="1:8" x14ac:dyDescent="0.25">
      <c r="A2842" t="s">
        <v>7759</v>
      </c>
      <c r="B2842" t="s">
        <v>7760</v>
      </c>
      <c r="C2842" t="s">
        <v>7761</v>
      </c>
      <c r="D2842">
        <v>0.12</v>
      </c>
      <c r="E2842" t="s">
        <v>13</v>
      </c>
      <c r="F2842" t="s">
        <v>7354</v>
      </c>
      <c r="G2842" t="s">
        <v>5</v>
      </c>
      <c r="H2842" t="str">
        <f>VLOOKUP(Table_Query_from_Meridian_v32[[#This Row],[COUNTRY_CODE_OF_ORIGIN]],Sheet2!A:C,3,FALSE)</f>
        <v xml:space="preserve">China </v>
      </c>
    </row>
    <row r="2843" spans="1:8" x14ac:dyDescent="0.25">
      <c r="A2843" t="s">
        <v>7762</v>
      </c>
      <c r="B2843" t="s">
        <v>7763</v>
      </c>
      <c r="C2843" t="s">
        <v>7764</v>
      </c>
      <c r="D2843">
        <v>0.12</v>
      </c>
      <c r="E2843" t="s">
        <v>13</v>
      </c>
      <c r="F2843" t="s">
        <v>7354</v>
      </c>
      <c r="G2843" t="s">
        <v>5</v>
      </c>
      <c r="H2843" t="str">
        <f>VLOOKUP(Table_Query_from_Meridian_v32[[#This Row],[COUNTRY_CODE_OF_ORIGIN]],Sheet2!A:C,3,FALSE)</f>
        <v xml:space="preserve">China </v>
      </c>
    </row>
    <row r="2844" spans="1:8" x14ac:dyDescent="0.25">
      <c r="A2844" t="s">
        <v>7765</v>
      </c>
      <c r="B2844" t="s">
        <v>7766</v>
      </c>
      <c r="C2844" t="s">
        <v>7767</v>
      </c>
      <c r="D2844">
        <v>0.13</v>
      </c>
      <c r="E2844" t="s">
        <v>13</v>
      </c>
      <c r="F2844" t="s">
        <v>7354</v>
      </c>
      <c r="G2844" t="s">
        <v>5</v>
      </c>
      <c r="H2844" t="str">
        <f>VLOOKUP(Table_Query_from_Meridian_v32[[#This Row],[COUNTRY_CODE_OF_ORIGIN]],Sheet2!A:C,3,FALSE)</f>
        <v xml:space="preserve">China </v>
      </c>
    </row>
    <row r="2845" spans="1:8" x14ac:dyDescent="0.25">
      <c r="A2845" t="s">
        <v>7768</v>
      </c>
      <c r="B2845" t="s">
        <v>7769</v>
      </c>
      <c r="C2845" t="s">
        <v>7770</v>
      </c>
      <c r="D2845">
        <v>0.14000000000000001</v>
      </c>
      <c r="E2845" t="s">
        <v>13</v>
      </c>
      <c r="F2845" t="s">
        <v>7354</v>
      </c>
      <c r="G2845" t="s">
        <v>5</v>
      </c>
      <c r="H2845" t="str">
        <f>VLOOKUP(Table_Query_from_Meridian_v32[[#This Row],[COUNTRY_CODE_OF_ORIGIN]],Sheet2!A:C,3,FALSE)</f>
        <v xml:space="preserve">China </v>
      </c>
    </row>
    <row r="2846" spans="1:8" x14ac:dyDescent="0.25">
      <c r="A2846" t="s">
        <v>7771</v>
      </c>
      <c r="B2846" t="s">
        <v>7772</v>
      </c>
      <c r="C2846" t="s">
        <v>7773</v>
      </c>
      <c r="D2846">
        <v>0.18</v>
      </c>
      <c r="E2846" t="s">
        <v>13</v>
      </c>
      <c r="F2846" t="s">
        <v>7354</v>
      </c>
      <c r="G2846" t="s">
        <v>5</v>
      </c>
      <c r="H2846" t="str">
        <f>VLOOKUP(Table_Query_from_Meridian_v32[[#This Row],[COUNTRY_CODE_OF_ORIGIN]],Sheet2!A:C,3,FALSE)</f>
        <v xml:space="preserve">China </v>
      </c>
    </row>
    <row r="2847" spans="1:8" x14ac:dyDescent="0.25">
      <c r="A2847" t="s">
        <v>7774</v>
      </c>
      <c r="B2847" t="s">
        <v>7775</v>
      </c>
      <c r="C2847" t="s">
        <v>7776</v>
      </c>
      <c r="D2847">
        <v>0.9</v>
      </c>
      <c r="E2847" t="s">
        <v>13</v>
      </c>
      <c r="F2847" t="s">
        <v>7354</v>
      </c>
      <c r="G2847" t="s">
        <v>5</v>
      </c>
      <c r="H2847" t="str">
        <f>VLOOKUP(Table_Query_from_Meridian_v32[[#This Row],[COUNTRY_CODE_OF_ORIGIN]],Sheet2!A:C,3,FALSE)</f>
        <v xml:space="preserve">China </v>
      </c>
    </row>
    <row r="2848" spans="1:8" x14ac:dyDescent="0.25">
      <c r="A2848" t="s">
        <v>7777</v>
      </c>
      <c r="B2848" t="s">
        <v>7778</v>
      </c>
      <c r="C2848" t="s">
        <v>7779</v>
      </c>
      <c r="D2848">
        <v>0.2</v>
      </c>
      <c r="E2848" t="s">
        <v>13</v>
      </c>
      <c r="F2848" t="s">
        <v>7354</v>
      </c>
      <c r="G2848" t="s">
        <v>5</v>
      </c>
      <c r="H2848" t="str">
        <f>VLOOKUP(Table_Query_from_Meridian_v32[[#This Row],[COUNTRY_CODE_OF_ORIGIN]],Sheet2!A:C,3,FALSE)</f>
        <v xml:space="preserve">China </v>
      </c>
    </row>
    <row r="2849" spans="1:8" x14ac:dyDescent="0.25">
      <c r="A2849" t="s">
        <v>7780</v>
      </c>
      <c r="B2849" t="s">
        <v>7781</v>
      </c>
      <c r="C2849" t="s">
        <v>7782</v>
      </c>
      <c r="D2849">
        <v>0.27</v>
      </c>
      <c r="E2849" t="s">
        <v>13</v>
      </c>
      <c r="F2849" t="s">
        <v>7354</v>
      </c>
      <c r="G2849" t="s">
        <v>5</v>
      </c>
      <c r="H2849" t="str">
        <f>VLOOKUP(Table_Query_from_Meridian_v32[[#This Row],[COUNTRY_CODE_OF_ORIGIN]],Sheet2!A:C,3,FALSE)</f>
        <v xml:space="preserve">China </v>
      </c>
    </row>
    <row r="2850" spans="1:8" x14ac:dyDescent="0.25">
      <c r="A2850" t="s">
        <v>7783</v>
      </c>
      <c r="B2850" t="s">
        <v>7784</v>
      </c>
      <c r="C2850" t="s">
        <v>7785</v>
      </c>
      <c r="D2850">
        <v>0.28999999999999998</v>
      </c>
      <c r="E2850" t="s">
        <v>13</v>
      </c>
      <c r="F2850" t="s">
        <v>7354</v>
      </c>
      <c r="G2850" t="s">
        <v>5</v>
      </c>
      <c r="H2850" t="str">
        <f>VLOOKUP(Table_Query_from_Meridian_v32[[#This Row],[COUNTRY_CODE_OF_ORIGIN]],Sheet2!A:C,3,FALSE)</f>
        <v xml:space="preserve">China </v>
      </c>
    </row>
    <row r="2851" spans="1:8" x14ac:dyDescent="0.25">
      <c r="A2851" t="s">
        <v>7786</v>
      </c>
      <c r="B2851" t="s">
        <v>7787</v>
      </c>
      <c r="C2851" t="s">
        <v>7788</v>
      </c>
      <c r="D2851">
        <v>0.34</v>
      </c>
      <c r="E2851" t="s">
        <v>13</v>
      </c>
      <c r="F2851" t="s">
        <v>7354</v>
      </c>
      <c r="G2851" t="s">
        <v>5</v>
      </c>
      <c r="H2851" t="str">
        <f>VLOOKUP(Table_Query_from_Meridian_v32[[#This Row],[COUNTRY_CODE_OF_ORIGIN]],Sheet2!A:C,3,FALSE)</f>
        <v xml:space="preserve">China </v>
      </c>
    </row>
    <row r="2852" spans="1:8" x14ac:dyDescent="0.25">
      <c r="A2852" t="s">
        <v>7789</v>
      </c>
      <c r="B2852" t="s">
        <v>7790</v>
      </c>
      <c r="C2852" t="s">
        <v>7791</v>
      </c>
      <c r="D2852">
        <v>0.71</v>
      </c>
      <c r="E2852" t="s">
        <v>13</v>
      </c>
      <c r="F2852" t="s">
        <v>7354</v>
      </c>
      <c r="G2852" t="s">
        <v>5</v>
      </c>
      <c r="H2852" t="str">
        <f>VLOOKUP(Table_Query_from_Meridian_v32[[#This Row],[COUNTRY_CODE_OF_ORIGIN]],Sheet2!A:C,3,FALSE)</f>
        <v xml:space="preserve">China </v>
      </c>
    </row>
    <row r="2853" spans="1:8" x14ac:dyDescent="0.25">
      <c r="A2853" t="s">
        <v>7792</v>
      </c>
      <c r="B2853" t="s">
        <v>7793</v>
      </c>
      <c r="C2853" t="s">
        <v>7794</v>
      </c>
      <c r="D2853">
        <v>1.5</v>
      </c>
      <c r="E2853" t="s">
        <v>13</v>
      </c>
      <c r="F2853" t="s">
        <v>7354</v>
      </c>
      <c r="G2853" t="s">
        <v>5</v>
      </c>
      <c r="H2853" t="str">
        <f>VLOOKUP(Table_Query_from_Meridian_v32[[#This Row],[COUNTRY_CODE_OF_ORIGIN]],Sheet2!A:C,3,FALSE)</f>
        <v xml:space="preserve">China </v>
      </c>
    </row>
    <row r="2854" spans="1:8" x14ac:dyDescent="0.25">
      <c r="A2854" t="s">
        <v>7795</v>
      </c>
      <c r="B2854" t="s">
        <v>7796</v>
      </c>
      <c r="C2854" t="s">
        <v>7797</v>
      </c>
      <c r="D2854">
        <v>2.5</v>
      </c>
      <c r="E2854" t="s">
        <v>13</v>
      </c>
      <c r="F2854" t="s">
        <v>7354</v>
      </c>
      <c r="G2854" t="s">
        <v>5</v>
      </c>
      <c r="H2854" t="str">
        <f>VLOOKUP(Table_Query_from_Meridian_v32[[#This Row],[COUNTRY_CODE_OF_ORIGIN]],Sheet2!A:C,3,FALSE)</f>
        <v xml:space="preserve">China </v>
      </c>
    </row>
    <row r="2855" spans="1:8" x14ac:dyDescent="0.25">
      <c r="A2855" t="s">
        <v>7798</v>
      </c>
      <c r="B2855" t="s">
        <v>7799</v>
      </c>
      <c r="C2855" t="s">
        <v>7800</v>
      </c>
      <c r="D2855">
        <v>4</v>
      </c>
      <c r="E2855" t="s">
        <v>13</v>
      </c>
      <c r="F2855" t="s">
        <v>7354</v>
      </c>
      <c r="G2855" t="s">
        <v>5</v>
      </c>
      <c r="H2855" t="str">
        <f>VLOOKUP(Table_Query_from_Meridian_v32[[#This Row],[COUNTRY_CODE_OF_ORIGIN]],Sheet2!A:C,3,FALSE)</f>
        <v xml:space="preserve">China </v>
      </c>
    </row>
    <row r="2856" spans="1:8" x14ac:dyDescent="0.25">
      <c r="A2856" t="s">
        <v>7801</v>
      </c>
      <c r="B2856" t="s">
        <v>7802</v>
      </c>
      <c r="C2856" t="s">
        <v>7803</v>
      </c>
      <c r="D2856">
        <v>5</v>
      </c>
      <c r="E2856" t="s">
        <v>13</v>
      </c>
      <c r="F2856" t="s">
        <v>7354</v>
      </c>
      <c r="G2856" t="s">
        <v>5</v>
      </c>
      <c r="H2856" t="str">
        <f>VLOOKUP(Table_Query_from_Meridian_v32[[#This Row],[COUNTRY_CODE_OF_ORIGIN]],Sheet2!A:C,3,FALSE)</f>
        <v xml:space="preserve">China </v>
      </c>
    </row>
    <row r="2857" spans="1:8" x14ac:dyDescent="0.25">
      <c r="A2857" t="s">
        <v>9022</v>
      </c>
      <c r="B2857" t="s">
        <v>9023</v>
      </c>
      <c r="C2857" t="s">
        <v>5</v>
      </c>
      <c r="D2857">
        <v>0</v>
      </c>
      <c r="E2857" t="s">
        <v>13</v>
      </c>
      <c r="F2857" t="s">
        <v>7354</v>
      </c>
      <c r="G2857" t="s">
        <v>5</v>
      </c>
      <c r="H2857" t="str">
        <f>VLOOKUP(Table_Query_from_Meridian_v32[[#This Row],[COUNTRY_CODE_OF_ORIGIN]],Sheet2!A:C,3,FALSE)</f>
        <v xml:space="preserve">China </v>
      </c>
    </row>
    <row r="2858" spans="1:8" x14ac:dyDescent="0.25">
      <c r="A2858" t="s">
        <v>9024</v>
      </c>
      <c r="B2858" t="s">
        <v>9025</v>
      </c>
      <c r="C2858" t="s">
        <v>5</v>
      </c>
      <c r="D2858">
        <v>0</v>
      </c>
      <c r="E2858" t="s">
        <v>13</v>
      </c>
      <c r="F2858" t="s">
        <v>7354</v>
      </c>
      <c r="G2858" t="s">
        <v>5</v>
      </c>
      <c r="H2858" t="str">
        <f>VLOOKUP(Table_Query_from_Meridian_v32[[#This Row],[COUNTRY_CODE_OF_ORIGIN]],Sheet2!A:C,3,FALSE)</f>
        <v xml:space="preserve">China </v>
      </c>
    </row>
    <row r="2859" spans="1:8" x14ac:dyDescent="0.25">
      <c r="A2859" t="s">
        <v>9026</v>
      </c>
      <c r="B2859" t="s">
        <v>9027</v>
      </c>
      <c r="C2859" t="s">
        <v>5</v>
      </c>
      <c r="D2859">
        <v>0</v>
      </c>
      <c r="E2859" t="s">
        <v>13</v>
      </c>
      <c r="F2859" t="s">
        <v>7354</v>
      </c>
      <c r="G2859" t="s">
        <v>5</v>
      </c>
      <c r="H2859" t="str">
        <f>VLOOKUP(Table_Query_from_Meridian_v32[[#This Row],[COUNTRY_CODE_OF_ORIGIN]],Sheet2!A:C,3,FALSE)</f>
        <v xml:space="preserve">China </v>
      </c>
    </row>
    <row r="2860" spans="1:8" x14ac:dyDescent="0.25">
      <c r="A2860" t="s">
        <v>9028</v>
      </c>
      <c r="B2860" t="s">
        <v>9029</v>
      </c>
      <c r="C2860" t="s">
        <v>5</v>
      </c>
      <c r="D2860">
        <v>0</v>
      </c>
      <c r="E2860" t="s">
        <v>13</v>
      </c>
      <c r="F2860" t="s">
        <v>7354</v>
      </c>
      <c r="G2860" t="s">
        <v>5</v>
      </c>
      <c r="H2860" t="str">
        <f>VLOOKUP(Table_Query_from_Meridian_v32[[#This Row],[COUNTRY_CODE_OF_ORIGIN]],Sheet2!A:C,3,FALSE)</f>
        <v xml:space="preserve">China </v>
      </c>
    </row>
    <row r="2861" spans="1:8" x14ac:dyDescent="0.25">
      <c r="A2861" t="s">
        <v>7804</v>
      </c>
      <c r="B2861" t="s">
        <v>7805</v>
      </c>
      <c r="C2861" t="s">
        <v>5</v>
      </c>
      <c r="D2861">
        <v>0</v>
      </c>
      <c r="E2861" t="s">
        <v>217</v>
      </c>
      <c r="F2861" t="s">
        <v>8423</v>
      </c>
      <c r="G2861" t="s">
        <v>8478</v>
      </c>
      <c r="H2861" t="str">
        <f>VLOOKUP(Table_Query_from_Meridian_v32[[#This Row],[COUNTRY_CODE_OF_ORIGIN]],Sheet2!A:C,3,FALSE)</f>
        <v xml:space="preserve">United States </v>
      </c>
    </row>
    <row r="2862" spans="1:8" x14ac:dyDescent="0.25">
      <c r="A2862" t="s">
        <v>7806</v>
      </c>
      <c r="B2862" t="s">
        <v>7807</v>
      </c>
      <c r="C2862" t="s">
        <v>7808</v>
      </c>
      <c r="D2862">
        <v>7.0000000000000007E-2</v>
      </c>
      <c r="E2862" t="s">
        <v>17</v>
      </c>
      <c r="F2862" t="s">
        <v>8339</v>
      </c>
      <c r="G2862" t="s">
        <v>8483</v>
      </c>
      <c r="H2862" t="str">
        <f>VLOOKUP(Table_Query_from_Meridian_v32[[#This Row],[COUNTRY_CODE_OF_ORIGIN]],Sheet2!A:C,3,FALSE)</f>
        <v>Taiwan (Former Formosa)</v>
      </c>
    </row>
    <row r="2863" spans="1:8" x14ac:dyDescent="0.25">
      <c r="A2863" t="s">
        <v>7809</v>
      </c>
      <c r="B2863" t="s">
        <v>7810</v>
      </c>
      <c r="C2863" t="s">
        <v>7811</v>
      </c>
      <c r="D2863">
        <v>0.09</v>
      </c>
      <c r="E2863" t="s">
        <v>217</v>
      </c>
      <c r="F2863" t="s">
        <v>8484</v>
      </c>
      <c r="G2863" t="s">
        <v>8310</v>
      </c>
      <c r="H2863" t="str">
        <f>VLOOKUP(Table_Query_from_Meridian_v32[[#This Row],[COUNTRY_CODE_OF_ORIGIN]],Sheet2!A:C,3,FALSE)</f>
        <v xml:space="preserve">United States </v>
      </c>
    </row>
    <row r="2864" spans="1:8" x14ac:dyDescent="0.25">
      <c r="A2864" t="s">
        <v>7812</v>
      </c>
      <c r="B2864" t="s">
        <v>7813</v>
      </c>
      <c r="C2864" t="s">
        <v>7814</v>
      </c>
      <c r="D2864">
        <v>7.0000000000000007E-2</v>
      </c>
      <c r="E2864" t="s">
        <v>217</v>
      </c>
      <c r="F2864" t="s">
        <v>8484</v>
      </c>
      <c r="G2864" t="s">
        <v>8310</v>
      </c>
      <c r="H2864" t="str">
        <f>VLOOKUP(Table_Query_from_Meridian_v32[[#This Row],[COUNTRY_CODE_OF_ORIGIN]],Sheet2!A:C,3,FALSE)</f>
        <v xml:space="preserve">United States </v>
      </c>
    </row>
    <row r="2865" spans="1:8" x14ac:dyDescent="0.25">
      <c r="A2865" t="s">
        <v>7815</v>
      </c>
      <c r="B2865" t="s">
        <v>7816</v>
      </c>
      <c r="C2865" t="s">
        <v>7817</v>
      </c>
      <c r="D2865">
        <v>0.06</v>
      </c>
      <c r="E2865" t="s">
        <v>217</v>
      </c>
      <c r="F2865" t="s">
        <v>8484</v>
      </c>
      <c r="G2865" t="s">
        <v>8310</v>
      </c>
      <c r="H2865" t="str">
        <f>VLOOKUP(Table_Query_from_Meridian_v32[[#This Row],[COUNTRY_CODE_OF_ORIGIN]],Sheet2!A:C,3,FALSE)</f>
        <v xml:space="preserve">United States </v>
      </c>
    </row>
    <row r="2866" spans="1:8" x14ac:dyDescent="0.25">
      <c r="A2866" t="s">
        <v>7819</v>
      </c>
      <c r="B2866" t="s">
        <v>7820</v>
      </c>
      <c r="C2866" t="s">
        <v>7821</v>
      </c>
      <c r="D2866">
        <v>0.05</v>
      </c>
      <c r="E2866" t="s">
        <v>13</v>
      </c>
      <c r="F2866" t="s">
        <v>7818</v>
      </c>
      <c r="G2866" t="s">
        <v>8310</v>
      </c>
      <c r="H2866" t="str">
        <f>VLOOKUP(Table_Query_from_Meridian_v32[[#This Row],[COUNTRY_CODE_OF_ORIGIN]],Sheet2!A:C,3,FALSE)</f>
        <v xml:space="preserve">China </v>
      </c>
    </row>
    <row r="2867" spans="1:8" x14ac:dyDescent="0.25">
      <c r="A2867" t="s">
        <v>7822</v>
      </c>
      <c r="B2867" t="s">
        <v>7823</v>
      </c>
      <c r="C2867" t="s">
        <v>7824</v>
      </c>
      <c r="D2867">
        <v>0.06</v>
      </c>
      <c r="E2867" t="s">
        <v>17</v>
      </c>
      <c r="F2867" t="s">
        <v>7818</v>
      </c>
      <c r="G2867" t="s">
        <v>8310</v>
      </c>
      <c r="H2867" t="str">
        <f>VLOOKUP(Table_Query_from_Meridian_v32[[#This Row],[COUNTRY_CODE_OF_ORIGIN]],Sheet2!A:C,3,FALSE)</f>
        <v>Taiwan (Former Formosa)</v>
      </c>
    </row>
    <row r="2868" spans="1:8" x14ac:dyDescent="0.25">
      <c r="A2868" t="s">
        <v>7825</v>
      </c>
      <c r="B2868" t="s">
        <v>7826</v>
      </c>
      <c r="C2868" t="s">
        <v>7827</v>
      </c>
      <c r="D2868">
        <v>0.1</v>
      </c>
      <c r="E2868" t="s">
        <v>17</v>
      </c>
      <c r="F2868" t="s">
        <v>8339</v>
      </c>
      <c r="G2868" t="s">
        <v>8483</v>
      </c>
      <c r="H2868" t="str">
        <f>VLOOKUP(Table_Query_from_Meridian_v32[[#This Row],[COUNTRY_CODE_OF_ORIGIN]],Sheet2!A:C,3,FALSE)</f>
        <v>Taiwan (Former Formosa)</v>
      </c>
    </row>
    <row r="2869" spans="1:8" x14ac:dyDescent="0.25">
      <c r="A2869" t="s">
        <v>7828</v>
      </c>
      <c r="B2869" t="s">
        <v>7829</v>
      </c>
      <c r="C2869" t="s">
        <v>7830</v>
      </c>
      <c r="D2869">
        <v>0.11</v>
      </c>
      <c r="E2869" t="s">
        <v>17</v>
      </c>
      <c r="F2869" t="s">
        <v>8339</v>
      </c>
      <c r="G2869" t="s">
        <v>8483</v>
      </c>
      <c r="H2869" t="str">
        <f>VLOOKUP(Table_Query_from_Meridian_v32[[#This Row],[COUNTRY_CODE_OF_ORIGIN]],Sheet2!A:C,3,FALSE)</f>
        <v>Taiwan (Former Formosa)</v>
      </c>
    </row>
    <row r="2870" spans="1:8" x14ac:dyDescent="0.25">
      <c r="A2870" t="s">
        <v>7831</v>
      </c>
      <c r="B2870" t="s">
        <v>7832</v>
      </c>
      <c r="C2870" t="s">
        <v>7833</v>
      </c>
      <c r="D2870">
        <v>0.1</v>
      </c>
      <c r="E2870" t="s">
        <v>13</v>
      </c>
      <c r="F2870" t="s">
        <v>8485</v>
      </c>
      <c r="G2870" t="s">
        <v>8310</v>
      </c>
      <c r="H2870" t="str">
        <f>VLOOKUP(Table_Query_from_Meridian_v32[[#This Row],[COUNTRY_CODE_OF_ORIGIN]],Sheet2!A:C,3,FALSE)</f>
        <v xml:space="preserve">China </v>
      </c>
    </row>
    <row r="2871" spans="1:8" x14ac:dyDescent="0.25">
      <c r="A2871" t="s">
        <v>7834</v>
      </c>
      <c r="B2871" t="s">
        <v>7835</v>
      </c>
      <c r="C2871" t="s">
        <v>7836</v>
      </c>
      <c r="D2871">
        <v>0.15</v>
      </c>
      <c r="E2871" t="s">
        <v>13</v>
      </c>
      <c r="F2871" t="s">
        <v>8458</v>
      </c>
      <c r="G2871" t="s">
        <v>8310</v>
      </c>
      <c r="H2871" t="str">
        <f>VLOOKUP(Table_Query_from_Meridian_v32[[#This Row],[COUNTRY_CODE_OF_ORIGIN]],Sheet2!A:C,3,FALSE)</f>
        <v xml:space="preserve">China </v>
      </c>
    </row>
    <row r="2872" spans="1:8" x14ac:dyDescent="0.25">
      <c r="A2872" t="s">
        <v>7837</v>
      </c>
      <c r="B2872" t="s">
        <v>7838</v>
      </c>
      <c r="C2872" t="s">
        <v>7839</v>
      </c>
      <c r="D2872">
        <v>0.09</v>
      </c>
      <c r="E2872" t="s">
        <v>17</v>
      </c>
      <c r="F2872" t="s">
        <v>8339</v>
      </c>
      <c r="G2872" t="s">
        <v>8483</v>
      </c>
      <c r="H2872" t="str">
        <f>VLOOKUP(Table_Query_from_Meridian_v32[[#This Row],[COUNTRY_CODE_OF_ORIGIN]],Sheet2!A:C,3,FALSE)</f>
        <v>Taiwan (Former Formosa)</v>
      </c>
    </row>
    <row r="2873" spans="1:8" x14ac:dyDescent="0.25">
      <c r="A2873" t="s">
        <v>7840</v>
      </c>
      <c r="B2873" t="s">
        <v>7841</v>
      </c>
      <c r="C2873" t="s">
        <v>5</v>
      </c>
      <c r="D2873">
        <v>0</v>
      </c>
      <c r="E2873" t="s">
        <v>13</v>
      </c>
      <c r="F2873" t="s">
        <v>8339</v>
      </c>
      <c r="G2873" t="s">
        <v>8483</v>
      </c>
      <c r="H2873" t="str">
        <f>VLOOKUP(Table_Query_from_Meridian_v32[[#This Row],[COUNTRY_CODE_OF_ORIGIN]],Sheet2!A:C,3,FALSE)</f>
        <v xml:space="preserve">China </v>
      </c>
    </row>
    <row r="2874" spans="1:8" x14ac:dyDescent="0.25">
      <c r="A2874" t="s">
        <v>7842</v>
      </c>
      <c r="B2874" t="s">
        <v>7843</v>
      </c>
      <c r="C2874" t="s">
        <v>5</v>
      </c>
      <c r="D2874">
        <v>0</v>
      </c>
      <c r="E2874" t="s">
        <v>17</v>
      </c>
      <c r="F2874" t="s">
        <v>8339</v>
      </c>
      <c r="G2874" t="s">
        <v>8483</v>
      </c>
      <c r="H2874" t="str">
        <f>VLOOKUP(Table_Query_from_Meridian_v32[[#This Row],[COUNTRY_CODE_OF_ORIGIN]],Sheet2!A:C,3,FALSE)</f>
        <v>Taiwan (Former Formosa)</v>
      </c>
    </row>
    <row r="2875" spans="1:8" x14ac:dyDescent="0.25">
      <c r="A2875" t="s">
        <v>7844</v>
      </c>
      <c r="B2875" t="s">
        <v>7845</v>
      </c>
      <c r="C2875" t="s">
        <v>7846</v>
      </c>
      <c r="D2875">
        <v>0.06</v>
      </c>
      <c r="E2875" t="s">
        <v>17</v>
      </c>
      <c r="F2875" t="s">
        <v>8484</v>
      </c>
      <c r="G2875" t="s">
        <v>8310</v>
      </c>
      <c r="H2875" t="str">
        <f>VLOOKUP(Table_Query_from_Meridian_v32[[#This Row],[COUNTRY_CODE_OF_ORIGIN]],Sheet2!A:C,3,FALSE)</f>
        <v>Taiwan (Former Formosa)</v>
      </c>
    </row>
    <row r="2876" spans="1:8" x14ac:dyDescent="0.25">
      <c r="A2876" t="s">
        <v>7847</v>
      </c>
      <c r="B2876" t="s">
        <v>7848</v>
      </c>
      <c r="C2876" t="s">
        <v>7849</v>
      </c>
      <c r="D2876">
        <v>0.03</v>
      </c>
      <c r="E2876" t="s">
        <v>217</v>
      </c>
      <c r="F2876" t="s">
        <v>8486</v>
      </c>
      <c r="G2876" t="s">
        <v>8310</v>
      </c>
      <c r="H2876" t="str">
        <f>VLOOKUP(Table_Query_from_Meridian_v32[[#This Row],[COUNTRY_CODE_OF_ORIGIN]],Sheet2!A:C,3,FALSE)</f>
        <v xml:space="preserve">United States </v>
      </c>
    </row>
    <row r="2877" spans="1:8" x14ac:dyDescent="0.25">
      <c r="A2877" t="s">
        <v>7850</v>
      </c>
      <c r="B2877" t="s">
        <v>7851</v>
      </c>
      <c r="C2877" t="s">
        <v>5</v>
      </c>
      <c r="D2877">
        <v>0</v>
      </c>
      <c r="E2877" t="s">
        <v>217</v>
      </c>
      <c r="F2877" t="s">
        <v>8486</v>
      </c>
      <c r="G2877" t="s">
        <v>8310</v>
      </c>
      <c r="H2877" t="str">
        <f>VLOOKUP(Table_Query_from_Meridian_v32[[#This Row],[COUNTRY_CODE_OF_ORIGIN]],Sheet2!A:C,3,FALSE)</f>
        <v xml:space="preserve">United States </v>
      </c>
    </row>
    <row r="2878" spans="1:8" x14ac:dyDescent="0.25">
      <c r="A2878" t="s">
        <v>7852</v>
      </c>
      <c r="B2878" t="s">
        <v>7853</v>
      </c>
      <c r="C2878" t="s">
        <v>29</v>
      </c>
      <c r="D2878">
        <v>0.01</v>
      </c>
      <c r="E2878" t="s">
        <v>6</v>
      </c>
      <c r="F2878" t="s">
        <v>8487</v>
      </c>
      <c r="G2878" t="s">
        <v>5</v>
      </c>
      <c r="H2878" t="str">
        <f>VLOOKUP(Table_Query_from_Meridian_v32[[#This Row],[COUNTRY_CODE_OF_ORIGIN]],Sheet2!A:C,3,FALSE)</f>
        <v xml:space="preserve">Great Britain (United Kingdom) </v>
      </c>
    </row>
    <row r="2879" spans="1:8" x14ac:dyDescent="0.25">
      <c r="A2879" t="s">
        <v>7854</v>
      </c>
      <c r="B2879" t="s">
        <v>7855</v>
      </c>
      <c r="C2879" t="s">
        <v>29</v>
      </c>
      <c r="D2879">
        <v>0.01</v>
      </c>
      <c r="E2879" t="s">
        <v>6</v>
      </c>
      <c r="F2879" t="s">
        <v>8488</v>
      </c>
      <c r="G2879" t="s">
        <v>8310</v>
      </c>
      <c r="H2879" t="str">
        <f>VLOOKUP(Table_Query_from_Meridian_v32[[#This Row],[COUNTRY_CODE_OF_ORIGIN]],Sheet2!A:C,3,FALSE)</f>
        <v xml:space="preserve">Great Britain (United Kingdom) </v>
      </c>
    </row>
    <row r="2880" spans="1:8" x14ac:dyDescent="0.25">
      <c r="A2880" t="s">
        <v>7856</v>
      </c>
      <c r="B2880" t="s">
        <v>7857</v>
      </c>
      <c r="C2880" t="s">
        <v>29</v>
      </c>
      <c r="D2880">
        <v>0</v>
      </c>
      <c r="E2880" t="s">
        <v>6</v>
      </c>
      <c r="F2880" t="s">
        <v>8488</v>
      </c>
      <c r="G2880" t="s">
        <v>8310</v>
      </c>
      <c r="H2880" t="str">
        <f>VLOOKUP(Table_Query_from_Meridian_v32[[#This Row],[COUNTRY_CODE_OF_ORIGIN]],Sheet2!A:C,3,FALSE)</f>
        <v xml:space="preserve">Great Britain (United Kingdom) </v>
      </c>
    </row>
    <row r="2881" spans="1:8" x14ac:dyDescent="0.25">
      <c r="A2881" t="s">
        <v>7858</v>
      </c>
      <c r="B2881" t="s">
        <v>7859</v>
      </c>
      <c r="C2881" t="s">
        <v>5</v>
      </c>
      <c r="D2881">
        <v>0.01</v>
      </c>
      <c r="E2881" t="s">
        <v>13</v>
      </c>
      <c r="F2881" t="s">
        <v>8455</v>
      </c>
      <c r="G2881" t="s">
        <v>5</v>
      </c>
      <c r="H2881" t="str">
        <f>VLOOKUP(Table_Query_from_Meridian_v32[[#This Row],[COUNTRY_CODE_OF_ORIGIN]],Sheet2!A:C,3,FALSE)</f>
        <v xml:space="preserve">China </v>
      </c>
    </row>
    <row r="2882" spans="1:8" x14ac:dyDescent="0.25">
      <c r="A2882" t="s">
        <v>7860</v>
      </c>
      <c r="B2882" t="s">
        <v>7861</v>
      </c>
      <c r="C2882" t="s">
        <v>5</v>
      </c>
      <c r="D2882">
        <v>0.01</v>
      </c>
      <c r="E2882" t="s">
        <v>13</v>
      </c>
      <c r="F2882" t="s">
        <v>8455</v>
      </c>
      <c r="G2882" t="s">
        <v>5</v>
      </c>
      <c r="H2882" t="str">
        <f>VLOOKUP(Table_Query_from_Meridian_v32[[#This Row],[COUNTRY_CODE_OF_ORIGIN]],Sheet2!A:C,3,FALSE)</f>
        <v xml:space="preserve">China </v>
      </c>
    </row>
    <row r="2883" spans="1:8" x14ac:dyDescent="0.25">
      <c r="A2883" t="s">
        <v>7862</v>
      </c>
      <c r="B2883" t="s">
        <v>7863</v>
      </c>
      <c r="C2883" t="s">
        <v>5</v>
      </c>
      <c r="D2883">
        <v>0.01</v>
      </c>
      <c r="E2883" t="s">
        <v>13</v>
      </c>
      <c r="F2883" t="s">
        <v>8455</v>
      </c>
      <c r="G2883" t="s">
        <v>5</v>
      </c>
      <c r="H2883" t="str">
        <f>VLOOKUP(Table_Query_from_Meridian_v32[[#This Row],[COUNTRY_CODE_OF_ORIGIN]],Sheet2!A:C,3,FALSE)</f>
        <v xml:space="preserve">China </v>
      </c>
    </row>
    <row r="2884" spans="1:8" x14ac:dyDescent="0.25">
      <c r="A2884" t="s">
        <v>7864</v>
      </c>
      <c r="B2884" t="s">
        <v>7865</v>
      </c>
      <c r="C2884" t="s">
        <v>29</v>
      </c>
      <c r="D2884">
        <v>0.28000000000000003</v>
      </c>
      <c r="E2884" t="s">
        <v>13</v>
      </c>
      <c r="F2884" t="s">
        <v>8489</v>
      </c>
      <c r="G2884" t="s">
        <v>5</v>
      </c>
      <c r="H2884" t="str">
        <f>VLOOKUP(Table_Query_from_Meridian_v32[[#This Row],[COUNTRY_CODE_OF_ORIGIN]],Sheet2!A:C,3,FALSE)</f>
        <v xml:space="preserve">China </v>
      </c>
    </row>
    <row r="2885" spans="1:8" x14ac:dyDescent="0.25">
      <c r="A2885" t="s">
        <v>7866</v>
      </c>
      <c r="B2885" t="s">
        <v>7867</v>
      </c>
      <c r="C2885" t="s">
        <v>7868</v>
      </c>
      <c r="D2885">
        <v>0.31</v>
      </c>
      <c r="E2885" t="s">
        <v>589</v>
      </c>
      <c r="F2885" t="s">
        <v>8484</v>
      </c>
      <c r="G2885" t="s">
        <v>8310</v>
      </c>
      <c r="H2885" t="str">
        <f>VLOOKUP(Table_Query_from_Meridian_v32[[#This Row],[COUNTRY_CODE_OF_ORIGIN]],Sheet2!A:C,3,FALSE)</f>
        <v xml:space="preserve">France </v>
      </c>
    </row>
    <row r="2886" spans="1:8" x14ac:dyDescent="0.25">
      <c r="A2886" t="s">
        <v>7869</v>
      </c>
      <c r="B2886" t="s">
        <v>7870</v>
      </c>
      <c r="C2886" t="s">
        <v>7871</v>
      </c>
      <c r="D2886">
        <v>0.33</v>
      </c>
      <c r="E2886" t="s">
        <v>589</v>
      </c>
      <c r="F2886" t="s">
        <v>8484</v>
      </c>
      <c r="G2886" t="s">
        <v>5</v>
      </c>
      <c r="H2886" t="str">
        <f>VLOOKUP(Table_Query_from_Meridian_v32[[#This Row],[COUNTRY_CODE_OF_ORIGIN]],Sheet2!A:C,3,FALSE)</f>
        <v xml:space="preserve">France </v>
      </c>
    </row>
    <row r="2887" spans="1:8" x14ac:dyDescent="0.25">
      <c r="A2887" t="s">
        <v>7872</v>
      </c>
      <c r="B2887" t="s">
        <v>7873</v>
      </c>
      <c r="C2887" t="s">
        <v>7874</v>
      </c>
      <c r="D2887">
        <v>0.2</v>
      </c>
      <c r="E2887" t="s">
        <v>589</v>
      </c>
      <c r="F2887" t="s">
        <v>8484</v>
      </c>
      <c r="G2887" t="s">
        <v>5</v>
      </c>
      <c r="H2887" t="str">
        <f>VLOOKUP(Table_Query_from_Meridian_v32[[#This Row],[COUNTRY_CODE_OF_ORIGIN]],Sheet2!A:C,3,FALSE)</f>
        <v xml:space="preserve">France </v>
      </c>
    </row>
    <row r="2888" spans="1:8" x14ac:dyDescent="0.25">
      <c r="A2888" t="s">
        <v>7875</v>
      </c>
      <c r="B2888" t="s">
        <v>7876</v>
      </c>
      <c r="C2888" t="s">
        <v>29</v>
      </c>
      <c r="D2888">
        <v>0.03</v>
      </c>
      <c r="E2888" t="s">
        <v>13</v>
      </c>
      <c r="F2888" t="s">
        <v>8490</v>
      </c>
      <c r="G2888" t="s">
        <v>5</v>
      </c>
      <c r="H2888" t="str">
        <f>VLOOKUP(Table_Query_from_Meridian_v32[[#This Row],[COUNTRY_CODE_OF_ORIGIN]],Sheet2!A:C,3,FALSE)</f>
        <v xml:space="preserve">China </v>
      </c>
    </row>
    <row r="2889" spans="1:8" x14ac:dyDescent="0.25">
      <c r="A2889" t="s">
        <v>7877</v>
      </c>
      <c r="B2889" t="s">
        <v>7878</v>
      </c>
      <c r="C2889" t="s">
        <v>29</v>
      </c>
      <c r="D2889">
        <v>0.03</v>
      </c>
      <c r="E2889" t="s">
        <v>13</v>
      </c>
      <c r="F2889" t="s">
        <v>8490</v>
      </c>
      <c r="G2889" t="s">
        <v>5</v>
      </c>
      <c r="H2889" t="str">
        <f>VLOOKUP(Table_Query_from_Meridian_v32[[#This Row],[COUNTRY_CODE_OF_ORIGIN]],Sheet2!A:C,3,FALSE)</f>
        <v xml:space="preserve">China </v>
      </c>
    </row>
    <row r="2890" spans="1:8" x14ac:dyDescent="0.25">
      <c r="A2890" t="s">
        <v>7879</v>
      </c>
      <c r="B2890" t="s">
        <v>7880</v>
      </c>
      <c r="C2890" t="s">
        <v>7881</v>
      </c>
      <c r="D2890">
        <v>0.03</v>
      </c>
      <c r="E2890" t="s">
        <v>17</v>
      </c>
      <c r="F2890" t="s">
        <v>8491</v>
      </c>
      <c r="G2890" t="s">
        <v>5</v>
      </c>
      <c r="H2890" t="str">
        <f>VLOOKUP(Table_Query_from_Meridian_v32[[#This Row],[COUNTRY_CODE_OF_ORIGIN]],Sheet2!A:C,3,FALSE)</f>
        <v>Taiwan (Former Formosa)</v>
      </c>
    </row>
    <row r="2891" spans="1:8" x14ac:dyDescent="0.25">
      <c r="A2891" t="s">
        <v>7882</v>
      </c>
      <c r="B2891" t="s">
        <v>7883</v>
      </c>
      <c r="C2891" t="s">
        <v>7881</v>
      </c>
      <c r="D2891">
        <v>0.03</v>
      </c>
      <c r="E2891" t="s">
        <v>17</v>
      </c>
      <c r="F2891" t="s">
        <v>8491</v>
      </c>
      <c r="G2891" t="s">
        <v>5</v>
      </c>
      <c r="H2891" t="str">
        <f>VLOOKUP(Table_Query_from_Meridian_v32[[#This Row],[COUNTRY_CODE_OF_ORIGIN]],Sheet2!A:C,3,FALSE)</f>
        <v>Taiwan (Former Formosa)</v>
      </c>
    </row>
    <row r="2892" spans="1:8" x14ac:dyDescent="0.25">
      <c r="A2892" t="s">
        <v>7884</v>
      </c>
      <c r="B2892" t="s">
        <v>7885</v>
      </c>
      <c r="C2892" t="s">
        <v>7886</v>
      </c>
      <c r="D2892">
        <v>0.03</v>
      </c>
      <c r="E2892" t="s">
        <v>17</v>
      </c>
      <c r="F2892" t="s">
        <v>8491</v>
      </c>
      <c r="G2892" t="s">
        <v>5</v>
      </c>
      <c r="H2892" t="str">
        <f>VLOOKUP(Table_Query_from_Meridian_v32[[#This Row],[COUNTRY_CODE_OF_ORIGIN]],Sheet2!A:C,3,FALSE)</f>
        <v>Taiwan (Former Formosa)</v>
      </c>
    </row>
    <row r="2893" spans="1:8" x14ac:dyDescent="0.25">
      <c r="A2893" t="s">
        <v>7887</v>
      </c>
      <c r="B2893" t="s">
        <v>7888</v>
      </c>
      <c r="C2893" t="s">
        <v>7889</v>
      </c>
      <c r="D2893">
        <v>0.03</v>
      </c>
      <c r="E2893" t="s">
        <v>17</v>
      </c>
      <c r="F2893" t="s">
        <v>8491</v>
      </c>
      <c r="G2893" t="s">
        <v>5</v>
      </c>
      <c r="H2893" t="str">
        <f>VLOOKUP(Table_Query_from_Meridian_v32[[#This Row],[COUNTRY_CODE_OF_ORIGIN]],Sheet2!A:C,3,FALSE)</f>
        <v>Taiwan (Former Formosa)</v>
      </c>
    </row>
    <row r="2894" spans="1:8" x14ac:dyDescent="0.25">
      <c r="A2894" t="s">
        <v>7890</v>
      </c>
      <c r="B2894" t="s">
        <v>7891</v>
      </c>
      <c r="C2894" t="s">
        <v>7892</v>
      </c>
      <c r="D2894">
        <v>0.03</v>
      </c>
      <c r="E2894" t="s">
        <v>17</v>
      </c>
      <c r="F2894" t="s">
        <v>8491</v>
      </c>
      <c r="G2894" t="s">
        <v>5</v>
      </c>
      <c r="H2894" t="str">
        <f>VLOOKUP(Table_Query_from_Meridian_v32[[#This Row],[COUNTRY_CODE_OF_ORIGIN]],Sheet2!A:C,3,FALSE)</f>
        <v>Taiwan (Former Formosa)</v>
      </c>
    </row>
    <row r="2895" spans="1:8" x14ac:dyDescent="0.25">
      <c r="A2895" t="s">
        <v>7893</v>
      </c>
      <c r="B2895" t="s">
        <v>7894</v>
      </c>
      <c r="C2895" t="s">
        <v>7892</v>
      </c>
      <c r="D2895">
        <v>0.03</v>
      </c>
      <c r="E2895" t="s">
        <v>17</v>
      </c>
      <c r="F2895" t="s">
        <v>8491</v>
      </c>
      <c r="G2895" t="s">
        <v>5</v>
      </c>
      <c r="H2895" t="str">
        <f>VLOOKUP(Table_Query_from_Meridian_v32[[#This Row],[COUNTRY_CODE_OF_ORIGIN]],Sheet2!A:C,3,FALSE)</f>
        <v>Taiwan (Former Formosa)</v>
      </c>
    </row>
    <row r="2896" spans="1:8" x14ac:dyDescent="0.25">
      <c r="A2896" t="s">
        <v>7895</v>
      </c>
      <c r="B2896" t="s">
        <v>7896</v>
      </c>
      <c r="C2896" t="s">
        <v>7897</v>
      </c>
      <c r="D2896">
        <v>0.03</v>
      </c>
      <c r="E2896" t="s">
        <v>17</v>
      </c>
      <c r="F2896" t="s">
        <v>8491</v>
      </c>
      <c r="G2896" t="s">
        <v>5</v>
      </c>
      <c r="H2896" t="str">
        <f>VLOOKUP(Table_Query_from_Meridian_v32[[#This Row],[COUNTRY_CODE_OF_ORIGIN]],Sheet2!A:C,3,FALSE)</f>
        <v>Taiwan (Former Formosa)</v>
      </c>
    </row>
    <row r="2897" spans="1:8" x14ac:dyDescent="0.25">
      <c r="A2897" t="s">
        <v>7898</v>
      </c>
      <c r="B2897" t="s">
        <v>7899</v>
      </c>
      <c r="C2897" t="s">
        <v>7897</v>
      </c>
      <c r="D2897">
        <v>0.03</v>
      </c>
      <c r="E2897" t="s">
        <v>17</v>
      </c>
      <c r="F2897" t="s">
        <v>8491</v>
      </c>
      <c r="G2897" t="s">
        <v>5</v>
      </c>
      <c r="H2897" t="str">
        <f>VLOOKUP(Table_Query_from_Meridian_v32[[#This Row],[COUNTRY_CODE_OF_ORIGIN]],Sheet2!A:C,3,FALSE)</f>
        <v>Taiwan (Former Formosa)</v>
      </c>
    </row>
    <row r="2898" spans="1:8" x14ac:dyDescent="0.25">
      <c r="A2898" t="s">
        <v>7900</v>
      </c>
      <c r="B2898" t="s">
        <v>7901</v>
      </c>
      <c r="C2898" t="s">
        <v>7902</v>
      </c>
      <c r="D2898">
        <v>0.03</v>
      </c>
      <c r="E2898" t="s">
        <v>17</v>
      </c>
      <c r="F2898" t="s">
        <v>8491</v>
      </c>
      <c r="G2898" t="s">
        <v>5</v>
      </c>
      <c r="H2898" t="str">
        <f>VLOOKUP(Table_Query_from_Meridian_v32[[#This Row],[COUNTRY_CODE_OF_ORIGIN]],Sheet2!A:C,3,FALSE)</f>
        <v>Taiwan (Former Formosa)</v>
      </c>
    </row>
    <row r="2899" spans="1:8" x14ac:dyDescent="0.25">
      <c r="A2899" t="s">
        <v>7903</v>
      </c>
      <c r="B2899" t="s">
        <v>7904</v>
      </c>
      <c r="C2899" t="s">
        <v>7902</v>
      </c>
      <c r="D2899">
        <v>0.03</v>
      </c>
      <c r="E2899" t="s">
        <v>17</v>
      </c>
      <c r="F2899" t="s">
        <v>8491</v>
      </c>
      <c r="G2899" t="s">
        <v>5</v>
      </c>
      <c r="H2899" t="str">
        <f>VLOOKUP(Table_Query_from_Meridian_v32[[#This Row],[COUNTRY_CODE_OF_ORIGIN]],Sheet2!A:C,3,FALSE)</f>
        <v>Taiwan (Former Formosa)</v>
      </c>
    </row>
    <row r="2900" spans="1:8" x14ac:dyDescent="0.25">
      <c r="A2900" t="s">
        <v>7905</v>
      </c>
      <c r="B2900" t="s">
        <v>7906</v>
      </c>
      <c r="C2900" t="s">
        <v>7907</v>
      </c>
      <c r="D2900">
        <v>0.03</v>
      </c>
      <c r="E2900" t="s">
        <v>17</v>
      </c>
      <c r="F2900" t="s">
        <v>8491</v>
      </c>
      <c r="G2900" t="s">
        <v>5</v>
      </c>
      <c r="H2900" t="str">
        <f>VLOOKUP(Table_Query_from_Meridian_v32[[#This Row],[COUNTRY_CODE_OF_ORIGIN]],Sheet2!A:C,3,FALSE)</f>
        <v>Taiwan (Former Formosa)</v>
      </c>
    </row>
    <row r="2901" spans="1:8" x14ac:dyDescent="0.25">
      <c r="A2901" t="s">
        <v>7908</v>
      </c>
      <c r="B2901" t="s">
        <v>7909</v>
      </c>
      <c r="C2901" t="s">
        <v>7907</v>
      </c>
      <c r="D2901">
        <v>0.03</v>
      </c>
      <c r="E2901" t="s">
        <v>17</v>
      </c>
      <c r="F2901" t="s">
        <v>8491</v>
      </c>
      <c r="G2901" t="s">
        <v>5</v>
      </c>
      <c r="H2901" t="str">
        <f>VLOOKUP(Table_Query_from_Meridian_v32[[#This Row],[COUNTRY_CODE_OF_ORIGIN]],Sheet2!A:C,3,FALSE)</f>
        <v>Taiwan (Former Formosa)</v>
      </c>
    </row>
    <row r="2902" spans="1:8" x14ac:dyDescent="0.25">
      <c r="A2902" t="s">
        <v>7910</v>
      </c>
      <c r="B2902" t="s">
        <v>7911</v>
      </c>
      <c r="C2902" t="s">
        <v>7912</v>
      </c>
      <c r="D2902">
        <v>0.03</v>
      </c>
      <c r="E2902" t="s">
        <v>17</v>
      </c>
      <c r="F2902" t="s">
        <v>8491</v>
      </c>
      <c r="G2902" t="s">
        <v>5</v>
      </c>
      <c r="H2902" t="str">
        <f>VLOOKUP(Table_Query_from_Meridian_v32[[#This Row],[COUNTRY_CODE_OF_ORIGIN]],Sheet2!A:C,3,FALSE)</f>
        <v>Taiwan (Former Formosa)</v>
      </c>
    </row>
    <row r="2903" spans="1:8" x14ac:dyDescent="0.25">
      <c r="A2903" t="s">
        <v>7913</v>
      </c>
      <c r="B2903" t="s">
        <v>7914</v>
      </c>
      <c r="C2903" t="s">
        <v>7912</v>
      </c>
      <c r="D2903">
        <v>0.03</v>
      </c>
      <c r="E2903" t="s">
        <v>17</v>
      </c>
      <c r="F2903" t="s">
        <v>8491</v>
      </c>
      <c r="G2903" t="s">
        <v>5</v>
      </c>
      <c r="H2903" t="str">
        <f>VLOOKUP(Table_Query_from_Meridian_v32[[#This Row],[COUNTRY_CODE_OF_ORIGIN]],Sheet2!A:C,3,FALSE)</f>
        <v>Taiwan (Former Formosa)</v>
      </c>
    </row>
    <row r="2904" spans="1:8" x14ac:dyDescent="0.25">
      <c r="A2904" t="s">
        <v>7915</v>
      </c>
      <c r="B2904" t="s">
        <v>7916</v>
      </c>
      <c r="C2904" t="s">
        <v>7917</v>
      </c>
      <c r="D2904">
        <v>0.02</v>
      </c>
      <c r="E2904" t="s">
        <v>17</v>
      </c>
      <c r="F2904" t="s">
        <v>8491</v>
      </c>
      <c r="G2904" t="s">
        <v>5</v>
      </c>
      <c r="H2904" t="str">
        <f>VLOOKUP(Table_Query_from_Meridian_v32[[#This Row],[COUNTRY_CODE_OF_ORIGIN]],Sheet2!A:C,3,FALSE)</f>
        <v>Taiwan (Former Formosa)</v>
      </c>
    </row>
    <row r="2905" spans="1:8" x14ac:dyDescent="0.25">
      <c r="A2905" t="s">
        <v>7918</v>
      </c>
      <c r="B2905" t="s">
        <v>7919</v>
      </c>
      <c r="C2905" t="s">
        <v>7917</v>
      </c>
      <c r="D2905">
        <v>0.02</v>
      </c>
      <c r="E2905" t="s">
        <v>17</v>
      </c>
      <c r="F2905" t="s">
        <v>8491</v>
      </c>
      <c r="G2905" t="s">
        <v>5</v>
      </c>
      <c r="H2905" t="str">
        <f>VLOOKUP(Table_Query_from_Meridian_v32[[#This Row],[COUNTRY_CODE_OF_ORIGIN]],Sheet2!A:C,3,FALSE)</f>
        <v>Taiwan (Former Formosa)</v>
      </c>
    </row>
    <row r="2906" spans="1:8" x14ac:dyDescent="0.25">
      <c r="A2906" t="s">
        <v>7920</v>
      </c>
      <c r="B2906" t="s">
        <v>7921</v>
      </c>
      <c r="C2906" t="s">
        <v>7922</v>
      </c>
      <c r="D2906">
        <v>0.02</v>
      </c>
      <c r="E2906" t="s">
        <v>17</v>
      </c>
      <c r="F2906" t="s">
        <v>8491</v>
      </c>
      <c r="G2906" t="s">
        <v>5</v>
      </c>
      <c r="H2906" t="str">
        <f>VLOOKUP(Table_Query_from_Meridian_v32[[#This Row],[COUNTRY_CODE_OF_ORIGIN]],Sheet2!A:C,3,FALSE)</f>
        <v>Taiwan (Former Formosa)</v>
      </c>
    </row>
    <row r="2907" spans="1:8" x14ac:dyDescent="0.25">
      <c r="A2907" t="s">
        <v>7923</v>
      </c>
      <c r="B2907" t="s">
        <v>7924</v>
      </c>
      <c r="C2907" t="s">
        <v>7922</v>
      </c>
      <c r="D2907">
        <v>0.02</v>
      </c>
      <c r="E2907" t="s">
        <v>17</v>
      </c>
      <c r="F2907" t="s">
        <v>8491</v>
      </c>
      <c r="G2907" t="s">
        <v>5</v>
      </c>
      <c r="H2907" t="str">
        <f>VLOOKUP(Table_Query_from_Meridian_v32[[#This Row],[COUNTRY_CODE_OF_ORIGIN]],Sheet2!A:C,3,FALSE)</f>
        <v>Taiwan (Former Formosa)</v>
      </c>
    </row>
    <row r="2908" spans="1:8" x14ac:dyDescent="0.25">
      <c r="A2908" t="s">
        <v>7925</v>
      </c>
      <c r="B2908" t="s">
        <v>7926</v>
      </c>
      <c r="C2908" t="s">
        <v>5</v>
      </c>
      <c r="D2908">
        <v>0</v>
      </c>
      <c r="E2908" t="s">
        <v>17</v>
      </c>
      <c r="F2908" t="s">
        <v>8491</v>
      </c>
      <c r="G2908" t="s">
        <v>5</v>
      </c>
      <c r="H2908" t="str">
        <f>VLOOKUP(Table_Query_from_Meridian_v32[[#This Row],[COUNTRY_CODE_OF_ORIGIN]],Sheet2!A:C,3,FALSE)</f>
        <v>Taiwan (Former Formosa)</v>
      </c>
    </row>
    <row r="2909" spans="1:8" x14ac:dyDescent="0.25">
      <c r="A2909" t="s">
        <v>7927</v>
      </c>
      <c r="B2909" t="s">
        <v>7928</v>
      </c>
      <c r="C2909" t="s">
        <v>5</v>
      </c>
      <c r="D2909">
        <v>0</v>
      </c>
      <c r="E2909" t="s">
        <v>17</v>
      </c>
      <c r="F2909" t="s">
        <v>8491</v>
      </c>
      <c r="G2909" t="s">
        <v>5</v>
      </c>
      <c r="H2909" t="str">
        <f>VLOOKUP(Table_Query_from_Meridian_v32[[#This Row],[COUNTRY_CODE_OF_ORIGIN]],Sheet2!A:C,3,FALSE)</f>
        <v>Taiwan (Former Formosa)</v>
      </c>
    </row>
    <row r="2910" spans="1:8" x14ac:dyDescent="0.25">
      <c r="A2910" t="s">
        <v>7929</v>
      </c>
      <c r="B2910" t="s">
        <v>7930</v>
      </c>
      <c r="C2910" t="s">
        <v>7931</v>
      </c>
      <c r="D2910">
        <v>0.02</v>
      </c>
      <c r="E2910" t="s">
        <v>17</v>
      </c>
      <c r="F2910" t="s">
        <v>8491</v>
      </c>
      <c r="G2910" t="s">
        <v>5</v>
      </c>
      <c r="H2910" t="str">
        <f>VLOOKUP(Table_Query_from_Meridian_v32[[#This Row],[COUNTRY_CODE_OF_ORIGIN]],Sheet2!A:C,3,FALSE)</f>
        <v>Taiwan (Former Formosa)</v>
      </c>
    </row>
    <row r="2911" spans="1:8" x14ac:dyDescent="0.25">
      <c r="A2911" t="s">
        <v>7932</v>
      </c>
      <c r="B2911" t="s">
        <v>7933</v>
      </c>
      <c r="C2911" t="s">
        <v>7931</v>
      </c>
      <c r="D2911">
        <v>0.02</v>
      </c>
      <c r="E2911" t="s">
        <v>17</v>
      </c>
      <c r="F2911" t="s">
        <v>8491</v>
      </c>
      <c r="G2911" t="s">
        <v>8310</v>
      </c>
      <c r="H2911" t="str">
        <f>VLOOKUP(Table_Query_from_Meridian_v32[[#This Row],[COUNTRY_CODE_OF_ORIGIN]],Sheet2!A:C,3,FALSE)</f>
        <v>Taiwan (Former Formosa)</v>
      </c>
    </row>
    <row r="2912" spans="1:8" x14ac:dyDescent="0.25">
      <c r="A2912" t="s">
        <v>7934</v>
      </c>
      <c r="B2912" t="s">
        <v>7935</v>
      </c>
      <c r="C2912" t="s">
        <v>7936</v>
      </c>
      <c r="D2912">
        <v>0.03</v>
      </c>
      <c r="E2912" t="s">
        <v>13</v>
      </c>
      <c r="F2912" t="s">
        <v>8491</v>
      </c>
      <c r="G2912" t="s">
        <v>5</v>
      </c>
      <c r="H2912" t="str">
        <f>VLOOKUP(Table_Query_from_Meridian_v32[[#This Row],[COUNTRY_CODE_OF_ORIGIN]],Sheet2!A:C,3,FALSE)</f>
        <v xml:space="preserve">China </v>
      </c>
    </row>
    <row r="2913" spans="1:8" x14ac:dyDescent="0.25">
      <c r="A2913" t="s">
        <v>7937</v>
      </c>
      <c r="B2913" t="s">
        <v>7938</v>
      </c>
      <c r="C2913" t="s">
        <v>7936</v>
      </c>
      <c r="D2913">
        <v>0.03</v>
      </c>
      <c r="E2913" t="s">
        <v>13</v>
      </c>
      <c r="F2913" t="s">
        <v>8491</v>
      </c>
      <c r="G2913" t="s">
        <v>5</v>
      </c>
      <c r="H2913" t="str">
        <f>VLOOKUP(Table_Query_from_Meridian_v32[[#This Row],[COUNTRY_CODE_OF_ORIGIN]],Sheet2!A:C,3,FALSE)</f>
        <v xml:space="preserve">China </v>
      </c>
    </row>
    <row r="2914" spans="1:8" x14ac:dyDescent="0.25">
      <c r="A2914" t="s">
        <v>7939</v>
      </c>
      <c r="B2914" t="s">
        <v>7940</v>
      </c>
      <c r="C2914" t="s">
        <v>7941</v>
      </c>
      <c r="D2914">
        <v>0.02</v>
      </c>
      <c r="E2914" t="s">
        <v>17</v>
      </c>
      <c r="F2914" t="s">
        <v>8491</v>
      </c>
      <c r="G2914" t="s">
        <v>5</v>
      </c>
      <c r="H2914" t="str">
        <f>VLOOKUP(Table_Query_from_Meridian_v32[[#This Row],[COUNTRY_CODE_OF_ORIGIN]],Sheet2!A:C,3,FALSE)</f>
        <v>Taiwan (Former Formosa)</v>
      </c>
    </row>
    <row r="2915" spans="1:8" x14ac:dyDescent="0.25">
      <c r="A2915" t="s">
        <v>7942</v>
      </c>
      <c r="B2915" t="s">
        <v>7943</v>
      </c>
      <c r="C2915" t="s">
        <v>7944</v>
      </c>
      <c r="D2915">
        <v>0.02</v>
      </c>
      <c r="E2915" t="s">
        <v>17</v>
      </c>
      <c r="F2915" t="s">
        <v>8491</v>
      </c>
      <c r="G2915" t="s">
        <v>5</v>
      </c>
      <c r="H2915" t="str">
        <f>VLOOKUP(Table_Query_from_Meridian_v32[[#This Row],[COUNTRY_CODE_OF_ORIGIN]],Sheet2!A:C,3,FALSE)</f>
        <v>Taiwan (Former Formosa)</v>
      </c>
    </row>
    <row r="2916" spans="1:8" x14ac:dyDescent="0.25">
      <c r="A2916" t="s">
        <v>7945</v>
      </c>
      <c r="B2916" t="s">
        <v>7946</v>
      </c>
      <c r="C2916" t="s">
        <v>5</v>
      </c>
      <c r="D2916">
        <v>0</v>
      </c>
      <c r="E2916" t="s">
        <v>6</v>
      </c>
      <c r="F2916" t="s">
        <v>5</v>
      </c>
      <c r="G2916" t="s">
        <v>5</v>
      </c>
      <c r="H2916" t="str">
        <f>VLOOKUP(Table_Query_from_Meridian_v32[[#This Row],[COUNTRY_CODE_OF_ORIGIN]],Sheet2!A:C,3,FALSE)</f>
        <v xml:space="preserve">Great Britain (United Kingdom) </v>
      </c>
    </row>
    <row r="2917" spans="1:8" x14ac:dyDescent="0.25">
      <c r="A2917" t="s">
        <v>7947</v>
      </c>
      <c r="B2917" t="s">
        <v>7948</v>
      </c>
      <c r="C2917" t="s">
        <v>5</v>
      </c>
      <c r="D2917">
        <v>0</v>
      </c>
      <c r="E2917" t="s">
        <v>6</v>
      </c>
      <c r="F2917" t="s">
        <v>5</v>
      </c>
      <c r="G2917" t="s">
        <v>5</v>
      </c>
      <c r="H2917" t="str">
        <f>VLOOKUP(Table_Query_from_Meridian_v32[[#This Row],[COUNTRY_CODE_OF_ORIGIN]],Sheet2!A:C,3,FALSE)</f>
        <v xml:space="preserve">Great Britain (United Kingdom) </v>
      </c>
    </row>
    <row r="2918" spans="1:8" x14ac:dyDescent="0.25">
      <c r="A2918" t="s">
        <v>7949</v>
      </c>
      <c r="B2918" t="s">
        <v>7950</v>
      </c>
      <c r="C2918" t="s">
        <v>7951</v>
      </c>
      <c r="D2918">
        <v>0.16</v>
      </c>
      <c r="E2918" t="s">
        <v>6</v>
      </c>
      <c r="F2918" t="s">
        <v>8484</v>
      </c>
      <c r="G2918" t="s">
        <v>5</v>
      </c>
      <c r="H2918" t="str">
        <f>VLOOKUP(Table_Query_from_Meridian_v32[[#This Row],[COUNTRY_CODE_OF_ORIGIN]],Sheet2!A:C,3,FALSE)</f>
        <v xml:space="preserve">Great Britain (United Kingdom) </v>
      </c>
    </row>
    <row r="2919" spans="1:8" x14ac:dyDescent="0.25">
      <c r="A2919" t="s">
        <v>7952</v>
      </c>
      <c r="B2919" t="s">
        <v>7953</v>
      </c>
      <c r="C2919" t="s">
        <v>7954</v>
      </c>
      <c r="D2919">
        <v>0.17</v>
      </c>
      <c r="E2919" t="s">
        <v>6</v>
      </c>
      <c r="F2919" t="s">
        <v>8484</v>
      </c>
      <c r="G2919" t="s">
        <v>5</v>
      </c>
      <c r="H2919" t="str">
        <f>VLOOKUP(Table_Query_from_Meridian_v32[[#This Row],[COUNTRY_CODE_OF_ORIGIN]],Sheet2!A:C,3,FALSE)</f>
        <v xml:space="preserve">Great Britain (United Kingdom) </v>
      </c>
    </row>
    <row r="2920" spans="1:8" x14ac:dyDescent="0.25">
      <c r="A2920" t="s">
        <v>7955</v>
      </c>
      <c r="B2920" t="s">
        <v>7956</v>
      </c>
      <c r="C2920" t="s">
        <v>7957</v>
      </c>
      <c r="D2920">
        <v>0.16</v>
      </c>
      <c r="E2920" t="s">
        <v>6</v>
      </c>
      <c r="F2920" t="s">
        <v>8484</v>
      </c>
      <c r="G2920" t="s">
        <v>5</v>
      </c>
      <c r="H2920" t="str">
        <f>VLOOKUP(Table_Query_from_Meridian_v32[[#This Row],[COUNTRY_CODE_OF_ORIGIN]],Sheet2!A:C,3,FALSE)</f>
        <v xml:space="preserve">Great Britain (United Kingdom) </v>
      </c>
    </row>
    <row r="2921" spans="1:8" x14ac:dyDescent="0.25">
      <c r="A2921" t="s">
        <v>7958</v>
      </c>
      <c r="B2921" t="s">
        <v>7959</v>
      </c>
      <c r="C2921" t="s">
        <v>7960</v>
      </c>
      <c r="D2921">
        <v>0.34</v>
      </c>
      <c r="E2921" t="s">
        <v>6</v>
      </c>
      <c r="F2921" t="s">
        <v>8484</v>
      </c>
      <c r="G2921" t="s">
        <v>5</v>
      </c>
      <c r="H2921" t="str">
        <f>VLOOKUP(Table_Query_from_Meridian_v32[[#This Row],[COUNTRY_CODE_OF_ORIGIN]],Sheet2!A:C,3,FALSE)</f>
        <v xml:space="preserve">Great Britain (United Kingdom) </v>
      </c>
    </row>
    <row r="2922" spans="1:8" x14ac:dyDescent="0.25">
      <c r="A2922" t="s">
        <v>7961</v>
      </c>
      <c r="B2922" t="s">
        <v>7962</v>
      </c>
      <c r="C2922" t="s">
        <v>7963</v>
      </c>
      <c r="D2922">
        <v>0.18</v>
      </c>
      <c r="E2922" t="s">
        <v>6</v>
      </c>
      <c r="F2922" t="s">
        <v>8484</v>
      </c>
      <c r="G2922" t="s">
        <v>5</v>
      </c>
      <c r="H2922" t="str">
        <f>VLOOKUP(Table_Query_from_Meridian_v32[[#This Row],[COUNTRY_CODE_OF_ORIGIN]],Sheet2!A:C,3,FALSE)</f>
        <v xml:space="preserve">Great Britain (United Kingdom) </v>
      </c>
    </row>
    <row r="2923" spans="1:8" x14ac:dyDescent="0.25">
      <c r="A2923" t="s">
        <v>7964</v>
      </c>
      <c r="B2923" t="s">
        <v>7965</v>
      </c>
      <c r="C2923" t="s">
        <v>7966</v>
      </c>
      <c r="D2923">
        <v>0.16</v>
      </c>
      <c r="E2923" t="s">
        <v>6</v>
      </c>
      <c r="F2923" t="s">
        <v>8484</v>
      </c>
      <c r="G2923" t="s">
        <v>5</v>
      </c>
      <c r="H2923" t="str">
        <f>VLOOKUP(Table_Query_from_Meridian_v32[[#This Row],[COUNTRY_CODE_OF_ORIGIN]],Sheet2!A:C,3,FALSE)</f>
        <v xml:space="preserve">Great Britain (United Kingdom) </v>
      </c>
    </row>
    <row r="2924" spans="1:8" x14ac:dyDescent="0.25">
      <c r="A2924" t="s">
        <v>7967</v>
      </c>
      <c r="B2924" t="s">
        <v>7968</v>
      </c>
      <c r="C2924" t="s">
        <v>7969</v>
      </c>
      <c r="D2924">
        <v>1.49</v>
      </c>
      <c r="E2924" t="s">
        <v>217</v>
      </c>
      <c r="F2924" t="s">
        <v>8492</v>
      </c>
      <c r="G2924" t="s">
        <v>5</v>
      </c>
      <c r="H2924" t="str">
        <f>VLOOKUP(Table_Query_from_Meridian_v32[[#This Row],[COUNTRY_CODE_OF_ORIGIN]],Sheet2!A:C,3,FALSE)</f>
        <v xml:space="preserve">United States </v>
      </c>
    </row>
    <row r="2925" spans="1:8" x14ac:dyDescent="0.25">
      <c r="A2925" t="s">
        <v>7970</v>
      </c>
      <c r="B2925" t="s">
        <v>7971</v>
      </c>
      <c r="C2925" t="s">
        <v>7972</v>
      </c>
      <c r="D2925">
        <v>1.1399999999999999</v>
      </c>
      <c r="E2925" t="s">
        <v>217</v>
      </c>
      <c r="F2925" t="s">
        <v>8493</v>
      </c>
      <c r="G2925" t="s">
        <v>5</v>
      </c>
      <c r="H2925" t="str">
        <f>VLOOKUP(Table_Query_from_Meridian_v32[[#This Row],[COUNTRY_CODE_OF_ORIGIN]],Sheet2!A:C,3,FALSE)</f>
        <v xml:space="preserve">United States </v>
      </c>
    </row>
    <row r="2926" spans="1:8" x14ac:dyDescent="0.25">
      <c r="A2926" t="s">
        <v>7973</v>
      </c>
      <c r="B2926" t="s">
        <v>7974</v>
      </c>
      <c r="C2926" t="s">
        <v>7975</v>
      </c>
      <c r="D2926">
        <v>0.36</v>
      </c>
      <c r="E2926" t="s">
        <v>217</v>
      </c>
      <c r="F2926" t="s">
        <v>8494</v>
      </c>
      <c r="G2926" t="s">
        <v>5</v>
      </c>
      <c r="H2926" t="str">
        <f>VLOOKUP(Table_Query_from_Meridian_v32[[#This Row],[COUNTRY_CODE_OF_ORIGIN]],Sheet2!A:C,3,FALSE)</f>
        <v xml:space="preserve">United States </v>
      </c>
    </row>
    <row r="2927" spans="1:8" x14ac:dyDescent="0.25">
      <c r="A2927" t="s">
        <v>7976</v>
      </c>
      <c r="B2927" t="s">
        <v>7977</v>
      </c>
      <c r="C2927" t="s">
        <v>7978</v>
      </c>
      <c r="D2927">
        <v>0.14000000000000001</v>
      </c>
      <c r="E2927" t="s">
        <v>217</v>
      </c>
      <c r="F2927" t="s">
        <v>8495</v>
      </c>
      <c r="G2927" t="s">
        <v>5</v>
      </c>
      <c r="H2927" t="str">
        <f>VLOOKUP(Table_Query_from_Meridian_v32[[#This Row],[COUNTRY_CODE_OF_ORIGIN]],Sheet2!A:C,3,FALSE)</f>
        <v xml:space="preserve">United States </v>
      </c>
    </row>
    <row r="2928" spans="1:8" x14ac:dyDescent="0.25">
      <c r="A2928" t="s">
        <v>7979</v>
      </c>
      <c r="B2928" t="s">
        <v>7980</v>
      </c>
      <c r="C2928" t="s">
        <v>7981</v>
      </c>
      <c r="D2928">
        <v>0.02</v>
      </c>
      <c r="E2928" t="s">
        <v>217</v>
      </c>
      <c r="F2928" t="s">
        <v>8496</v>
      </c>
      <c r="G2928" t="s">
        <v>5</v>
      </c>
      <c r="H2928" t="str">
        <f>VLOOKUP(Table_Query_from_Meridian_v32[[#This Row],[COUNTRY_CODE_OF_ORIGIN]],Sheet2!A:C,3,FALSE)</f>
        <v xml:space="preserve">United States </v>
      </c>
    </row>
    <row r="2929" spans="1:8" x14ac:dyDescent="0.25">
      <c r="A2929" t="s">
        <v>7982</v>
      </c>
      <c r="B2929" t="s">
        <v>7983</v>
      </c>
      <c r="C2929" t="s">
        <v>7984</v>
      </c>
      <c r="D2929">
        <v>0.03</v>
      </c>
      <c r="E2929" t="s">
        <v>217</v>
      </c>
      <c r="F2929" t="s">
        <v>8496</v>
      </c>
      <c r="G2929" t="s">
        <v>5</v>
      </c>
      <c r="H2929" t="str">
        <f>VLOOKUP(Table_Query_from_Meridian_v32[[#This Row],[COUNTRY_CODE_OF_ORIGIN]],Sheet2!A:C,3,FALSE)</f>
        <v xml:space="preserve">United States </v>
      </c>
    </row>
    <row r="2930" spans="1:8" x14ac:dyDescent="0.25">
      <c r="A2930" t="s">
        <v>7985</v>
      </c>
      <c r="B2930" t="s">
        <v>7986</v>
      </c>
      <c r="C2930" t="s">
        <v>7987</v>
      </c>
      <c r="D2930">
        <v>0.04</v>
      </c>
      <c r="E2930" t="s">
        <v>217</v>
      </c>
      <c r="F2930" t="s">
        <v>8496</v>
      </c>
      <c r="G2930" t="s">
        <v>5</v>
      </c>
      <c r="H2930" t="str">
        <f>VLOOKUP(Table_Query_from_Meridian_v32[[#This Row],[COUNTRY_CODE_OF_ORIGIN]],Sheet2!A:C,3,FALSE)</f>
        <v xml:space="preserve">United States </v>
      </c>
    </row>
    <row r="2931" spans="1:8" x14ac:dyDescent="0.25">
      <c r="A2931" t="s">
        <v>7988</v>
      </c>
      <c r="B2931" t="s">
        <v>7989</v>
      </c>
      <c r="C2931" t="s">
        <v>7990</v>
      </c>
      <c r="D2931">
        <v>0.05</v>
      </c>
      <c r="E2931" t="s">
        <v>217</v>
      </c>
      <c r="F2931" t="s">
        <v>8496</v>
      </c>
      <c r="G2931" t="s">
        <v>5</v>
      </c>
      <c r="H2931" t="str">
        <f>VLOOKUP(Table_Query_from_Meridian_v32[[#This Row],[COUNTRY_CODE_OF_ORIGIN]],Sheet2!A:C,3,FALSE)</f>
        <v xml:space="preserve">United States </v>
      </c>
    </row>
    <row r="2932" spans="1:8" x14ac:dyDescent="0.25">
      <c r="A2932" t="s">
        <v>7991</v>
      </c>
      <c r="B2932" t="s">
        <v>7992</v>
      </c>
      <c r="C2932" t="s">
        <v>7993</v>
      </c>
      <c r="D2932">
        <v>0.08</v>
      </c>
      <c r="E2932" t="s">
        <v>217</v>
      </c>
      <c r="F2932" t="s">
        <v>8496</v>
      </c>
      <c r="G2932" t="s">
        <v>5</v>
      </c>
      <c r="H2932" t="str">
        <f>VLOOKUP(Table_Query_from_Meridian_v32[[#This Row],[COUNTRY_CODE_OF_ORIGIN]],Sheet2!A:C,3,FALSE)</f>
        <v xml:space="preserve">United States </v>
      </c>
    </row>
    <row r="2933" spans="1:8" x14ac:dyDescent="0.25">
      <c r="A2933" t="s">
        <v>7994</v>
      </c>
      <c r="B2933" t="s">
        <v>7995</v>
      </c>
      <c r="C2933" t="s">
        <v>7996</v>
      </c>
      <c r="D2933">
        <v>0.11</v>
      </c>
      <c r="E2933" t="s">
        <v>217</v>
      </c>
      <c r="F2933" t="s">
        <v>8496</v>
      </c>
      <c r="G2933" t="s">
        <v>5</v>
      </c>
      <c r="H2933" t="str">
        <f>VLOOKUP(Table_Query_from_Meridian_v32[[#This Row],[COUNTRY_CODE_OF_ORIGIN]],Sheet2!A:C,3,FALSE)</f>
        <v xml:space="preserve">United States </v>
      </c>
    </row>
    <row r="2934" spans="1:8" x14ac:dyDescent="0.25">
      <c r="A2934" t="s">
        <v>7997</v>
      </c>
      <c r="B2934" t="s">
        <v>7998</v>
      </c>
      <c r="C2934" t="s">
        <v>7999</v>
      </c>
      <c r="D2934">
        <v>0.34</v>
      </c>
      <c r="E2934" t="s">
        <v>217</v>
      </c>
      <c r="F2934" t="s">
        <v>8496</v>
      </c>
      <c r="G2934" t="s">
        <v>5</v>
      </c>
      <c r="H2934" t="str">
        <f>VLOOKUP(Table_Query_from_Meridian_v32[[#This Row],[COUNTRY_CODE_OF_ORIGIN]],Sheet2!A:C,3,FALSE)</f>
        <v xml:space="preserve">United States </v>
      </c>
    </row>
    <row r="2935" spans="1:8" x14ac:dyDescent="0.25">
      <c r="A2935" t="s">
        <v>8000</v>
      </c>
      <c r="B2935" t="s">
        <v>8001</v>
      </c>
      <c r="C2935" t="s">
        <v>8002</v>
      </c>
      <c r="D2935">
        <v>0.09</v>
      </c>
      <c r="E2935" t="s">
        <v>17</v>
      </c>
      <c r="F2935" t="s">
        <v>8492</v>
      </c>
      <c r="G2935" t="s">
        <v>5</v>
      </c>
      <c r="H2935" t="str">
        <f>VLOOKUP(Table_Query_from_Meridian_v32[[#This Row],[COUNTRY_CODE_OF_ORIGIN]],Sheet2!A:C,3,FALSE)</f>
        <v>Taiwan (Former Formosa)</v>
      </c>
    </row>
    <row r="2936" spans="1:8" x14ac:dyDescent="0.25">
      <c r="A2936" t="s">
        <v>8003</v>
      </c>
      <c r="B2936" t="s">
        <v>8004</v>
      </c>
      <c r="C2936" t="s">
        <v>8005</v>
      </c>
      <c r="D2936">
        <v>0.04</v>
      </c>
      <c r="E2936" t="s">
        <v>17</v>
      </c>
      <c r="F2936" t="s">
        <v>8359</v>
      </c>
      <c r="G2936" t="s">
        <v>8310</v>
      </c>
      <c r="H2936" t="str">
        <f>VLOOKUP(Table_Query_from_Meridian_v32[[#This Row],[COUNTRY_CODE_OF_ORIGIN]],Sheet2!A:C,3,FALSE)</f>
        <v>Taiwan (Former Formosa)</v>
      </c>
    </row>
    <row r="2937" spans="1:8" x14ac:dyDescent="0.25">
      <c r="A2937" t="s">
        <v>8006</v>
      </c>
      <c r="B2937" t="s">
        <v>8007</v>
      </c>
      <c r="C2937" t="s">
        <v>8008</v>
      </c>
      <c r="D2937">
        <v>0.14000000000000001</v>
      </c>
      <c r="E2937" t="s">
        <v>13</v>
      </c>
      <c r="F2937" t="s">
        <v>8496</v>
      </c>
      <c r="G2937" t="s">
        <v>8357</v>
      </c>
      <c r="H2937" t="str">
        <f>VLOOKUP(Table_Query_from_Meridian_v32[[#This Row],[COUNTRY_CODE_OF_ORIGIN]],Sheet2!A:C,3,FALSE)</f>
        <v xml:space="preserve">China </v>
      </c>
    </row>
    <row r="2938" spans="1:8" x14ac:dyDescent="0.25">
      <c r="A2938" t="s">
        <v>8009</v>
      </c>
      <c r="B2938" t="s">
        <v>8010</v>
      </c>
      <c r="C2938" t="s">
        <v>8011</v>
      </c>
      <c r="D2938">
        <v>0.21</v>
      </c>
      <c r="E2938" t="s">
        <v>13</v>
      </c>
      <c r="F2938" t="s">
        <v>8497</v>
      </c>
      <c r="G2938" t="s">
        <v>5</v>
      </c>
      <c r="H2938" t="str">
        <f>VLOOKUP(Table_Query_from_Meridian_v32[[#This Row],[COUNTRY_CODE_OF_ORIGIN]],Sheet2!A:C,3,FALSE)</f>
        <v xml:space="preserve">China </v>
      </c>
    </row>
    <row r="2939" spans="1:8" x14ac:dyDescent="0.25">
      <c r="A2939" t="s">
        <v>8012</v>
      </c>
      <c r="B2939" t="s">
        <v>8013</v>
      </c>
      <c r="C2939" t="s">
        <v>8014</v>
      </c>
      <c r="D2939">
        <v>0.97</v>
      </c>
      <c r="E2939" t="s">
        <v>17</v>
      </c>
      <c r="F2939" t="s">
        <v>8423</v>
      </c>
      <c r="G2939" t="s">
        <v>8357</v>
      </c>
      <c r="H2939" t="str">
        <f>VLOOKUP(Table_Query_from_Meridian_v32[[#This Row],[COUNTRY_CODE_OF_ORIGIN]],Sheet2!A:C,3,FALSE)</f>
        <v>Taiwan (Former Formosa)</v>
      </c>
    </row>
    <row r="2940" spans="1:8" x14ac:dyDescent="0.25">
      <c r="A2940" t="s">
        <v>8015</v>
      </c>
      <c r="B2940" t="s">
        <v>8016</v>
      </c>
      <c r="C2940" t="s">
        <v>8017</v>
      </c>
      <c r="D2940">
        <v>0.39</v>
      </c>
      <c r="E2940" t="s">
        <v>17</v>
      </c>
      <c r="F2940" t="s">
        <v>8452</v>
      </c>
      <c r="G2940" t="s">
        <v>5</v>
      </c>
      <c r="H2940" t="str">
        <f>VLOOKUP(Table_Query_from_Meridian_v32[[#This Row],[COUNTRY_CODE_OF_ORIGIN]],Sheet2!A:C,3,FALSE)</f>
        <v>Taiwan (Former Formosa)</v>
      </c>
    </row>
    <row r="2941" spans="1:8" x14ac:dyDescent="0.25">
      <c r="A2941" t="s">
        <v>8018</v>
      </c>
      <c r="B2941" t="s">
        <v>8019</v>
      </c>
      <c r="C2941" t="s">
        <v>8020</v>
      </c>
      <c r="D2941">
        <v>0.04</v>
      </c>
      <c r="E2941" t="s">
        <v>17</v>
      </c>
      <c r="F2941" t="s">
        <v>8498</v>
      </c>
      <c r="G2941" t="s">
        <v>8310</v>
      </c>
      <c r="H2941" t="str">
        <f>VLOOKUP(Table_Query_from_Meridian_v32[[#This Row],[COUNTRY_CODE_OF_ORIGIN]],Sheet2!A:C,3,FALSE)</f>
        <v>Taiwan (Former Formosa)</v>
      </c>
    </row>
    <row r="2942" spans="1:8" x14ac:dyDescent="0.25">
      <c r="A2942" t="s">
        <v>8021</v>
      </c>
      <c r="B2942" t="s">
        <v>8022</v>
      </c>
      <c r="C2942" t="s">
        <v>8023</v>
      </c>
      <c r="D2942">
        <v>0.05</v>
      </c>
      <c r="E2942" t="s">
        <v>17</v>
      </c>
      <c r="F2942" t="s">
        <v>8492</v>
      </c>
      <c r="G2942" t="s">
        <v>8310</v>
      </c>
      <c r="H2942" t="str">
        <f>VLOOKUP(Table_Query_from_Meridian_v32[[#This Row],[COUNTRY_CODE_OF_ORIGIN]],Sheet2!A:C,3,FALSE)</f>
        <v>Taiwan (Former Formosa)</v>
      </c>
    </row>
    <row r="2943" spans="1:8" x14ac:dyDescent="0.25">
      <c r="A2943" t="s">
        <v>8024</v>
      </c>
      <c r="B2943" t="s">
        <v>8025</v>
      </c>
      <c r="C2943" t="s">
        <v>8026</v>
      </c>
      <c r="D2943">
        <v>0.05</v>
      </c>
      <c r="E2943" t="s">
        <v>17</v>
      </c>
      <c r="F2943" t="s">
        <v>8492</v>
      </c>
      <c r="G2943" t="s">
        <v>8310</v>
      </c>
      <c r="H2943" t="str">
        <f>VLOOKUP(Table_Query_from_Meridian_v32[[#This Row],[COUNTRY_CODE_OF_ORIGIN]],Sheet2!A:C,3,FALSE)</f>
        <v>Taiwan (Former Formosa)</v>
      </c>
    </row>
    <row r="2944" spans="1:8" x14ac:dyDescent="0.25">
      <c r="A2944" t="s">
        <v>8027</v>
      </c>
      <c r="B2944" t="s">
        <v>8028</v>
      </c>
      <c r="C2944" t="s">
        <v>8029</v>
      </c>
      <c r="D2944">
        <v>0.05</v>
      </c>
      <c r="E2944" t="s">
        <v>17</v>
      </c>
      <c r="F2944" t="s">
        <v>8492</v>
      </c>
      <c r="G2944" t="s">
        <v>8310</v>
      </c>
      <c r="H2944" t="str">
        <f>VLOOKUP(Table_Query_from_Meridian_v32[[#This Row],[COUNTRY_CODE_OF_ORIGIN]],Sheet2!A:C,3,FALSE)</f>
        <v>Taiwan (Former Formosa)</v>
      </c>
    </row>
    <row r="2945" spans="1:8" x14ac:dyDescent="0.25">
      <c r="A2945" t="s">
        <v>8030</v>
      </c>
      <c r="B2945" t="s">
        <v>8031</v>
      </c>
      <c r="C2945" t="s">
        <v>8032</v>
      </c>
      <c r="D2945">
        <v>0.08</v>
      </c>
      <c r="E2945" t="s">
        <v>13</v>
      </c>
      <c r="F2945" t="s">
        <v>8492</v>
      </c>
      <c r="G2945" t="s">
        <v>5</v>
      </c>
      <c r="H2945" t="str">
        <f>VLOOKUP(Table_Query_from_Meridian_v32[[#This Row],[COUNTRY_CODE_OF_ORIGIN]],Sheet2!A:C,3,FALSE)</f>
        <v xml:space="preserve">China </v>
      </c>
    </row>
    <row r="2946" spans="1:8" x14ac:dyDescent="0.25">
      <c r="A2946" t="s">
        <v>8033</v>
      </c>
      <c r="B2946" t="s">
        <v>8034</v>
      </c>
      <c r="C2946" t="s">
        <v>8035</v>
      </c>
      <c r="D2946">
        <v>1.8</v>
      </c>
      <c r="E2946" t="s">
        <v>13</v>
      </c>
      <c r="F2946" t="s">
        <v>8339</v>
      </c>
      <c r="G2946" t="s">
        <v>8340</v>
      </c>
      <c r="H2946" t="str">
        <f>VLOOKUP(Table_Query_from_Meridian_v32[[#This Row],[COUNTRY_CODE_OF_ORIGIN]],Sheet2!A:C,3,FALSE)</f>
        <v xml:space="preserve">China </v>
      </c>
    </row>
    <row r="2947" spans="1:8" x14ac:dyDescent="0.25">
      <c r="A2947" t="s">
        <v>8036</v>
      </c>
      <c r="B2947" t="s">
        <v>8037</v>
      </c>
      <c r="C2947" t="s">
        <v>8038</v>
      </c>
      <c r="D2947">
        <v>1.9</v>
      </c>
      <c r="E2947" t="s">
        <v>13</v>
      </c>
      <c r="F2947" t="s">
        <v>8339</v>
      </c>
      <c r="G2947" t="s">
        <v>8340</v>
      </c>
      <c r="H2947" t="str">
        <f>VLOOKUP(Table_Query_from_Meridian_v32[[#This Row],[COUNTRY_CODE_OF_ORIGIN]],Sheet2!A:C,3,FALSE)</f>
        <v xml:space="preserve">China </v>
      </c>
    </row>
    <row r="2948" spans="1:8" x14ac:dyDescent="0.25">
      <c r="A2948" t="s">
        <v>8039</v>
      </c>
      <c r="B2948" t="s">
        <v>8040</v>
      </c>
      <c r="C2948" t="s">
        <v>8041</v>
      </c>
      <c r="D2948">
        <v>0.8</v>
      </c>
      <c r="E2948" t="s">
        <v>13</v>
      </c>
      <c r="F2948" t="s">
        <v>8499</v>
      </c>
      <c r="G2948" t="s">
        <v>8340</v>
      </c>
      <c r="H2948" t="str">
        <f>VLOOKUP(Table_Query_from_Meridian_v32[[#This Row],[COUNTRY_CODE_OF_ORIGIN]],Sheet2!A:C,3,FALSE)</f>
        <v xml:space="preserve">China </v>
      </c>
    </row>
    <row r="2949" spans="1:8" x14ac:dyDescent="0.25">
      <c r="A2949" t="s">
        <v>8042</v>
      </c>
      <c r="B2949" t="s">
        <v>8043</v>
      </c>
      <c r="C2949" t="s">
        <v>8044</v>
      </c>
      <c r="D2949">
        <v>1.02</v>
      </c>
      <c r="E2949" t="s">
        <v>13</v>
      </c>
      <c r="F2949" t="s">
        <v>8499</v>
      </c>
      <c r="G2949" t="s">
        <v>8340</v>
      </c>
      <c r="H2949" t="str">
        <f>VLOOKUP(Table_Query_from_Meridian_v32[[#This Row],[COUNTRY_CODE_OF_ORIGIN]],Sheet2!A:C,3,FALSE)</f>
        <v xml:space="preserve">China </v>
      </c>
    </row>
    <row r="2950" spans="1:8" x14ac:dyDescent="0.25">
      <c r="A2950" t="s">
        <v>8045</v>
      </c>
      <c r="B2950" t="s">
        <v>8046</v>
      </c>
      <c r="C2950" t="s">
        <v>5</v>
      </c>
      <c r="D2950">
        <v>0.35</v>
      </c>
      <c r="E2950" t="s">
        <v>13</v>
      </c>
      <c r="F2950" t="s">
        <v>8499</v>
      </c>
      <c r="G2950" t="s">
        <v>8340</v>
      </c>
      <c r="H2950" t="str">
        <f>VLOOKUP(Table_Query_from_Meridian_v32[[#This Row],[COUNTRY_CODE_OF_ORIGIN]],Sheet2!A:C,3,FALSE)</f>
        <v xml:space="preserve">China </v>
      </c>
    </row>
    <row r="2951" spans="1:8" x14ac:dyDescent="0.25">
      <c r="A2951" t="s">
        <v>8047</v>
      </c>
      <c r="B2951" t="s">
        <v>8048</v>
      </c>
      <c r="C2951" t="s">
        <v>8049</v>
      </c>
      <c r="D2951">
        <v>1.3</v>
      </c>
      <c r="E2951" t="s">
        <v>13</v>
      </c>
      <c r="F2951" t="s">
        <v>8499</v>
      </c>
      <c r="G2951" t="s">
        <v>8340</v>
      </c>
      <c r="H2951" t="str">
        <f>VLOOKUP(Table_Query_from_Meridian_v32[[#This Row],[COUNTRY_CODE_OF_ORIGIN]],Sheet2!A:C,3,FALSE)</f>
        <v xml:space="preserve">China </v>
      </c>
    </row>
    <row r="2952" spans="1:8" x14ac:dyDescent="0.25">
      <c r="A2952" t="s">
        <v>8050</v>
      </c>
      <c r="B2952" t="s">
        <v>8051</v>
      </c>
      <c r="C2952" t="s">
        <v>5</v>
      </c>
      <c r="D2952">
        <v>0.43</v>
      </c>
      <c r="E2952" t="s">
        <v>13</v>
      </c>
      <c r="F2952" t="s">
        <v>8499</v>
      </c>
      <c r="G2952" t="s">
        <v>8340</v>
      </c>
      <c r="H2952" t="str">
        <f>VLOOKUP(Table_Query_from_Meridian_v32[[#This Row],[COUNTRY_CODE_OF_ORIGIN]],Sheet2!A:C,3,FALSE)</f>
        <v xml:space="preserve">China </v>
      </c>
    </row>
    <row r="2953" spans="1:8" x14ac:dyDescent="0.25">
      <c r="A2953" t="s">
        <v>8052</v>
      </c>
      <c r="B2953" t="s">
        <v>8053</v>
      </c>
      <c r="C2953" t="s">
        <v>8054</v>
      </c>
      <c r="D2953">
        <v>2.2999999999999998</v>
      </c>
      <c r="E2953" t="s">
        <v>13</v>
      </c>
      <c r="F2953" t="s">
        <v>8499</v>
      </c>
      <c r="G2953" t="s">
        <v>8340</v>
      </c>
      <c r="H2953" t="str">
        <f>VLOOKUP(Table_Query_from_Meridian_v32[[#This Row],[COUNTRY_CODE_OF_ORIGIN]],Sheet2!A:C,3,FALSE)</f>
        <v xml:space="preserve">China </v>
      </c>
    </row>
    <row r="2954" spans="1:8" x14ac:dyDescent="0.25">
      <c r="A2954" t="s">
        <v>8055</v>
      </c>
      <c r="B2954" t="s">
        <v>8056</v>
      </c>
      <c r="C2954" t="s">
        <v>8057</v>
      </c>
      <c r="D2954">
        <v>2.2000000000000002</v>
      </c>
      <c r="E2954" t="s">
        <v>13</v>
      </c>
      <c r="F2954" t="s">
        <v>8500</v>
      </c>
      <c r="G2954" t="s">
        <v>8501</v>
      </c>
      <c r="H2954" t="str">
        <f>VLOOKUP(Table_Query_from_Meridian_v32[[#This Row],[COUNTRY_CODE_OF_ORIGIN]],Sheet2!A:C,3,FALSE)</f>
        <v xml:space="preserve">China </v>
      </c>
    </row>
    <row r="2955" spans="1:8" x14ac:dyDescent="0.25">
      <c r="A2955" t="s">
        <v>8058</v>
      </c>
      <c r="B2955" t="s">
        <v>8059</v>
      </c>
      <c r="C2955" t="s">
        <v>8060</v>
      </c>
      <c r="D2955">
        <v>1.07</v>
      </c>
      <c r="E2955" t="s">
        <v>13</v>
      </c>
      <c r="F2955" t="s">
        <v>8500</v>
      </c>
      <c r="G2955" t="s">
        <v>5</v>
      </c>
      <c r="H2955" t="str">
        <f>VLOOKUP(Table_Query_from_Meridian_v32[[#This Row],[COUNTRY_CODE_OF_ORIGIN]],Sheet2!A:C,3,FALSE)</f>
        <v xml:space="preserve">China </v>
      </c>
    </row>
    <row r="2956" spans="1:8" x14ac:dyDescent="0.25">
      <c r="A2956" t="s">
        <v>8061</v>
      </c>
      <c r="B2956" t="s">
        <v>8062</v>
      </c>
      <c r="C2956" t="s">
        <v>8063</v>
      </c>
      <c r="D2956">
        <v>0.38</v>
      </c>
      <c r="E2956" t="s">
        <v>13</v>
      </c>
      <c r="F2956" t="s">
        <v>8339</v>
      </c>
      <c r="G2956" t="s">
        <v>8340</v>
      </c>
      <c r="H2956" t="str">
        <f>VLOOKUP(Table_Query_from_Meridian_v32[[#This Row],[COUNTRY_CODE_OF_ORIGIN]],Sheet2!A:C,3,FALSE)</f>
        <v xml:space="preserve">China </v>
      </c>
    </row>
    <row r="2957" spans="1:8" x14ac:dyDescent="0.25">
      <c r="A2957" t="s">
        <v>8064</v>
      </c>
      <c r="B2957" t="s">
        <v>8065</v>
      </c>
      <c r="C2957" t="s">
        <v>8066</v>
      </c>
      <c r="D2957">
        <v>0.42</v>
      </c>
      <c r="E2957" t="s">
        <v>13</v>
      </c>
      <c r="F2957" t="s">
        <v>8339</v>
      </c>
      <c r="G2957" t="s">
        <v>8340</v>
      </c>
      <c r="H2957" t="str">
        <f>VLOOKUP(Table_Query_from_Meridian_v32[[#This Row],[COUNTRY_CODE_OF_ORIGIN]],Sheet2!A:C,3,FALSE)</f>
        <v xml:space="preserve">China </v>
      </c>
    </row>
    <row r="2958" spans="1:8" x14ac:dyDescent="0.25">
      <c r="A2958" t="s">
        <v>8067</v>
      </c>
      <c r="B2958" t="s">
        <v>8068</v>
      </c>
      <c r="C2958" t="s">
        <v>8069</v>
      </c>
      <c r="D2958">
        <v>0.31</v>
      </c>
      <c r="E2958" t="s">
        <v>13</v>
      </c>
      <c r="F2958" t="s">
        <v>8339</v>
      </c>
      <c r="G2958" t="s">
        <v>8340</v>
      </c>
      <c r="H2958" t="str">
        <f>VLOOKUP(Table_Query_from_Meridian_v32[[#This Row],[COUNTRY_CODE_OF_ORIGIN]],Sheet2!A:C,3,FALSE)</f>
        <v xml:space="preserve">China </v>
      </c>
    </row>
    <row r="2959" spans="1:8" x14ac:dyDescent="0.25">
      <c r="A2959" t="s">
        <v>8070</v>
      </c>
      <c r="B2959" t="s">
        <v>8071</v>
      </c>
      <c r="C2959" t="s">
        <v>8072</v>
      </c>
      <c r="D2959">
        <v>0.12</v>
      </c>
      <c r="E2959" t="s">
        <v>13</v>
      </c>
      <c r="F2959" t="s">
        <v>8339</v>
      </c>
      <c r="G2959" t="s">
        <v>8340</v>
      </c>
      <c r="H2959" t="str">
        <f>VLOOKUP(Table_Query_from_Meridian_v32[[#This Row],[COUNTRY_CODE_OF_ORIGIN]],Sheet2!A:C,3,FALSE)</f>
        <v xml:space="preserve">China </v>
      </c>
    </row>
    <row r="2960" spans="1:8" x14ac:dyDescent="0.25">
      <c r="A2960" t="s">
        <v>8073</v>
      </c>
      <c r="B2960" t="s">
        <v>8074</v>
      </c>
      <c r="C2960" t="s">
        <v>8075</v>
      </c>
      <c r="D2960">
        <v>0.14000000000000001</v>
      </c>
      <c r="E2960" t="s">
        <v>13</v>
      </c>
      <c r="F2960" t="s">
        <v>8339</v>
      </c>
      <c r="G2960" t="s">
        <v>8340</v>
      </c>
      <c r="H2960" t="str">
        <f>VLOOKUP(Table_Query_from_Meridian_v32[[#This Row],[COUNTRY_CODE_OF_ORIGIN]],Sheet2!A:C,3,FALSE)</f>
        <v xml:space="preserve">China </v>
      </c>
    </row>
    <row r="2961" spans="1:8" x14ac:dyDescent="0.25">
      <c r="A2961" t="s">
        <v>8076</v>
      </c>
      <c r="B2961" t="s">
        <v>8077</v>
      </c>
      <c r="C2961" t="s">
        <v>8078</v>
      </c>
      <c r="D2961">
        <v>1.22</v>
      </c>
      <c r="E2961" t="s">
        <v>13</v>
      </c>
      <c r="F2961" t="s">
        <v>8502</v>
      </c>
      <c r="G2961" t="s">
        <v>8306</v>
      </c>
      <c r="H2961" t="str">
        <f>VLOOKUP(Table_Query_from_Meridian_v32[[#This Row],[COUNTRY_CODE_OF_ORIGIN]],Sheet2!A:C,3,FALSE)</f>
        <v xml:space="preserve">China </v>
      </c>
    </row>
    <row r="2962" spans="1:8" x14ac:dyDescent="0.25">
      <c r="A2962" t="s">
        <v>8079</v>
      </c>
      <c r="B2962" t="s">
        <v>8080</v>
      </c>
      <c r="C2962" t="s">
        <v>8081</v>
      </c>
      <c r="D2962">
        <v>1.53</v>
      </c>
      <c r="E2962" t="s">
        <v>13</v>
      </c>
      <c r="F2962" t="s">
        <v>8502</v>
      </c>
      <c r="G2962" t="s">
        <v>8306</v>
      </c>
      <c r="H2962" t="str">
        <f>VLOOKUP(Table_Query_from_Meridian_v32[[#This Row],[COUNTRY_CODE_OF_ORIGIN]],Sheet2!A:C,3,FALSE)</f>
        <v xml:space="preserve">China </v>
      </c>
    </row>
    <row r="2963" spans="1:8" x14ac:dyDescent="0.25">
      <c r="A2963" t="s">
        <v>8082</v>
      </c>
      <c r="B2963" t="s">
        <v>8083</v>
      </c>
      <c r="C2963" t="s">
        <v>8084</v>
      </c>
      <c r="D2963">
        <v>0.41</v>
      </c>
      <c r="E2963" t="s">
        <v>13</v>
      </c>
      <c r="F2963" t="s">
        <v>8502</v>
      </c>
      <c r="G2963" t="s">
        <v>8306</v>
      </c>
      <c r="H2963" t="str">
        <f>VLOOKUP(Table_Query_from_Meridian_v32[[#This Row],[COUNTRY_CODE_OF_ORIGIN]],Sheet2!A:C,3,FALSE)</f>
        <v xml:space="preserve">China </v>
      </c>
    </row>
    <row r="2964" spans="1:8" x14ac:dyDescent="0.25">
      <c r="A2964" t="s">
        <v>8085</v>
      </c>
      <c r="B2964" t="s">
        <v>8086</v>
      </c>
      <c r="C2964" t="s">
        <v>8087</v>
      </c>
      <c r="D2964">
        <v>0.79</v>
      </c>
      <c r="E2964" t="s">
        <v>13</v>
      </c>
      <c r="F2964" t="s">
        <v>8502</v>
      </c>
      <c r="G2964" t="s">
        <v>8306</v>
      </c>
      <c r="H2964" t="str">
        <f>VLOOKUP(Table_Query_from_Meridian_v32[[#This Row],[COUNTRY_CODE_OF_ORIGIN]],Sheet2!A:C,3,FALSE)</f>
        <v xml:space="preserve">China </v>
      </c>
    </row>
    <row r="2965" spans="1:8" x14ac:dyDescent="0.25">
      <c r="A2965" t="s">
        <v>8088</v>
      </c>
      <c r="B2965" t="s">
        <v>8089</v>
      </c>
      <c r="C2965" t="s">
        <v>8090</v>
      </c>
      <c r="D2965">
        <v>0.32</v>
      </c>
      <c r="E2965" t="s">
        <v>13</v>
      </c>
      <c r="F2965" t="s">
        <v>8502</v>
      </c>
      <c r="G2965" t="s">
        <v>8306</v>
      </c>
      <c r="H2965" t="str">
        <f>VLOOKUP(Table_Query_from_Meridian_v32[[#This Row],[COUNTRY_CODE_OF_ORIGIN]],Sheet2!A:C,3,FALSE)</f>
        <v xml:space="preserve">China </v>
      </c>
    </row>
    <row r="2966" spans="1:8" x14ac:dyDescent="0.25">
      <c r="A2966" t="s">
        <v>8091</v>
      </c>
      <c r="B2966" t="s">
        <v>8092</v>
      </c>
      <c r="C2966" t="s">
        <v>8093</v>
      </c>
      <c r="D2966">
        <v>0.36</v>
      </c>
      <c r="E2966" t="s">
        <v>13</v>
      </c>
      <c r="F2966" t="s">
        <v>8502</v>
      </c>
      <c r="G2966" t="s">
        <v>8306</v>
      </c>
      <c r="H2966" t="str">
        <f>VLOOKUP(Table_Query_from_Meridian_v32[[#This Row],[COUNTRY_CODE_OF_ORIGIN]],Sheet2!A:C,3,FALSE)</f>
        <v xml:space="preserve">China </v>
      </c>
    </row>
    <row r="2967" spans="1:8" x14ac:dyDescent="0.25">
      <c r="A2967" t="s">
        <v>8094</v>
      </c>
      <c r="B2967" t="s">
        <v>8095</v>
      </c>
      <c r="C2967" t="s">
        <v>8096</v>
      </c>
      <c r="D2967">
        <v>0.63</v>
      </c>
      <c r="E2967" t="s">
        <v>13</v>
      </c>
      <c r="F2967" t="s">
        <v>8502</v>
      </c>
      <c r="G2967" t="s">
        <v>8306</v>
      </c>
      <c r="H2967" t="str">
        <f>VLOOKUP(Table_Query_from_Meridian_v32[[#This Row],[COUNTRY_CODE_OF_ORIGIN]],Sheet2!A:C,3,FALSE)</f>
        <v xml:space="preserve">China </v>
      </c>
    </row>
    <row r="2968" spans="1:8" x14ac:dyDescent="0.25">
      <c r="A2968" t="s">
        <v>8097</v>
      </c>
      <c r="B2968" t="s">
        <v>8098</v>
      </c>
      <c r="C2968" t="s">
        <v>8099</v>
      </c>
      <c r="D2968">
        <v>0.79</v>
      </c>
      <c r="E2968" t="s">
        <v>13</v>
      </c>
      <c r="F2968" t="s">
        <v>8502</v>
      </c>
      <c r="G2968" t="s">
        <v>8306</v>
      </c>
      <c r="H2968" t="str">
        <f>VLOOKUP(Table_Query_from_Meridian_v32[[#This Row],[COUNTRY_CODE_OF_ORIGIN]],Sheet2!A:C,3,FALSE)</f>
        <v xml:space="preserve">China </v>
      </c>
    </row>
    <row r="2969" spans="1:8" x14ac:dyDescent="0.25">
      <c r="A2969" t="s">
        <v>8100</v>
      </c>
      <c r="B2969" t="s">
        <v>8101</v>
      </c>
      <c r="C2969" t="s">
        <v>8102</v>
      </c>
      <c r="D2969">
        <v>1</v>
      </c>
      <c r="E2969" t="s">
        <v>13</v>
      </c>
      <c r="F2969" t="s">
        <v>8502</v>
      </c>
      <c r="G2969" t="s">
        <v>8306</v>
      </c>
      <c r="H2969" t="str">
        <f>VLOOKUP(Table_Query_from_Meridian_v32[[#This Row],[COUNTRY_CODE_OF_ORIGIN]],Sheet2!A:C,3,FALSE)</f>
        <v xml:space="preserve">China </v>
      </c>
    </row>
    <row r="2970" spans="1:8" x14ac:dyDescent="0.25">
      <c r="A2970" t="s">
        <v>8103</v>
      </c>
      <c r="B2970" t="s">
        <v>8104</v>
      </c>
      <c r="C2970" t="s">
        <v>8105</v>
      </c>
      <c r="D2970">
        <v>1.07</v>
      </c>
      <c r="E2970" t="s">
        <v>13</v>
      </c>
      <c r="F2970" t="s">
        <v>8502</v>
      </c>
      <c r="G2970" t="s">
        <v>8306</v>
      </c>
      <c r="H2970" t="str">
        <f>VLOOKUP(Table_Query_from_Meridian_v32[[#This Row],[COUNTRY_CODE_OF_ORIGIN]],Sheet2!A:C,3,FALSE)</f>
        <v xml:space="preserve">China </v>
      </c>
    </row>
    <row r="2971" spans="1:8" x14ac:dyDescent="0.25">
      <c r="A2971" t="s">
        <v>8106</v>
      </c>
      <c r="B2971" t="s">
        <v>8107</v>
      </c>
      <c r="C2971" t="s">
        <v>8108</v>
      </c>
      <c r="D2971">
        <v>0.84</v>
      </c>
      <c r="E2971" t="s">
        <v>13</v>
      </c>
      <c r="F2971" t="s">
        <v>8502</v>
      </c>
      <c r="G2971" t="s">
        <v>8306</v>
      </c>
      <c r="H2971" t="str">
        <f>VLOOKUP(Table_Query_from_Meridian_v32[[#This Row],[COUNTRY_CODE_OF_ORIGIN]],Sheet2!A:C,3,FALSE)</f>
        <v xml:space="preserve">China </v>
      </c>
    </row>
    <row r="2972" spans="1:8" x14ac:dyDescent="0.25">
      <c r="A2972" t="s">
        <v>8109</v>
      </c>
      <c r="B2972" t="s">
        <v>8110</v>
      </c>
      <c r="C2972" t="s">
        <v>8111</v>
      </c>
      <c r="D2972">
        <v>1.04</v>
      </c>
      <c r="E2972" t="s">
        <v>13</v>
      </c>
      <c r="F2972" t="s">
        <v>8502</v>
      </c>
      <c r="G2972" t="s">
        <v>8306</v>
      </c>
      <c r="H2972" t="str">
        <f>VLOOKUP(Table_Query_from_Meridian_v32[[#This Row],[COUNTRY_CODE_OF_ORIGIN]],Sheet2!A:C,3,FALSE)</f>
        <v xml:space="preserve">China </v>
      </c>
    </row>
    <row r="2973" spans="1:8" x14ac:dyDescent="0.25">
      <c r="A2973" t="s">
        <v>8112</v>
      </c>
      <c r="B2973" t="s">
        <v>8113</v>
      </c>
      <c r="C2973" t="s">
        <v>8114</v>
      </c>
      <c r="D2973">
        <v>0.87</v>
      </c>
      <c r="E2973" t="s">
        <v>13</v>
      </c>
      <c r="F2973" t="s">
        <v>8502</v>
      </c>
      <c r="G2973" t="s">
        <v>8306</v>
      </c>
      <c r="H2973" t="str">
        <f>VLOOKUP(Table_Query_from_Meridian_v32[[#This Row],[COUNTRY_CODE_OF_ORIGIN]],Sheet2!A:C,3,FALSE)</f>
        <v xml:space="preserve">China </v>
      </c>
    </row>
    <row r="2974" spans="1:8" x14ac:dyDescent="0.25">
      <c r="A2974" t="s">
        <v>8115</v>
      </c>
      <c r="B2974" t="s">
        <v>8116</v>
      </c>
      <c r="C2974" t="s">
        <v>8117</v>
      </c>
      <c r="D2974">
        <v>1.1000000000000001</v>
      </c>
      <c r="E2974" t="s">
        <v>13</v>
      </c>
      <c r="F2974" t="s">
        <v>8502</v>
      </c>
      <c r="G2974" t="s">
        <v>8306</v>
      </c>
      <c r="H2974" t="str">
        <f>VLOOKUP(Table_Query_from_Meridian_v32[[#This Row],[COUNTRY_CODE_OF_ORIGIN]],Sheet2!A:C,3,FALSE)</f>
        <v xml:space="preserve">China </v>
      </c>
    </row>
    <row r="2975" spans="1:8" x14ac:dyDescent="0.25">
      <c r="A2975" t="s">
        <v>8118</v>
      </c>
      <c r="B2975" t="s">
        <v>8119</v>
      </c>
      <c r="C2975" t="s">
        <v>8120</v>
      </c>
      <c r="D2975">
        <v>1.42</v>
      </c>
      <c r="E2975" t="s">
        <v>13</v>
      </c>
      <c r="F2975" t="s">
        <v>8502</v>
      </c>
      <c r="G2975" t="s">
        <v>8306</v>
      </c>
      <c r="H2975" t="str">
        <f>VLOOKUP(Table_Query_from_Meridian_v32[[#This Row],[COUNTRY_CODE_OF_ORIGIN]],Sheet2!A:C,3,FALSE)</f>
        <v xml:space="preserve">China </v>
      </c>
    </row>
    <row r="2976" spans="1:8" x14ac:dyDescent="0.25">
      <c r="A2976" t="s">
        <v>8121</v>
      </c>
      <c r="B2976" t="s">
        <v>8122</v>
      </c>
      <c r="C2976" t="s">
        <v>8123</v>
      </c>
      <c r="D2976">
        <v>0.89</v>
      </c>
      <c r="E2976" t="s">
        <v>13</v>
      </c>
      <c r="F2976" t="s">
        <v>8502</v>
      </c>
      <c r="G2976" t="s">
        <v>8306</v>
      </c>
      <c r="H2976" t="str">
        <f>VLOOKUP(Table_Query_from_Meridian_v32[[#This Row],[COUNTRY_CODE_OF_ORIGIN]],Sheet2!A:C,3,FALSE)</f>
        <v xml:space="preserve">China </v>
      </c>
    </row>
    <row r="2977" spans="1:8" x14ac:dyDescent="0.25">
      <c r="A2977" t="s">
        <v>8124</v>
      </c>
      <c r="B2977" t="s">
        <v>8125</v>
      </c>
      <c r="C2977" t="s">
        <v>5</v>
      </c>
      <c r="D2977">
        <v>1.21</v>
      </c>
      <c r="E2977" t="s">
        <v>13</v>
      </c>
      <c r="F2977" t="s">
        <v>8502</v>
      </c>
      <c r="G2977" t="s">
        <v>8306</v>
      </c>
      <c r="H2977" t="str">
        <f>VLOOKUP(Table_Query_from_Meridian_v32[[#This Row],[COUNTRY_CODE_OF_ORIGIN]],Sheet2!A:C,3,FALSE)</f>
        <v xml:space="preserve">China </v>
      </c>
    </row>
    <row r="2978" spans="1:8" x14ac:dyDescent="0.25">
      <c r="A2978" t="s">
        <v>8126</v>
      </c>
      <c r="B2978" t="s">
        <v>8127</v>
      </c>
      <c r="C2978" t="s">
        <v>8128</v>
      </c>
      <c r="D2978">
        <v>0.6</v>
      </c>
      <c r="E2978" t="s">
        <v>13</v>
      </c>
      <c r="F2978" t="s">
        <v>8502</v>
      </c>
      <c r="G2978" t="s">
        <v>8306</v>
      </c>
      <c r="H2978" t="str">
        <f>VLOOKUP(Table_Query_from_Meridian_v32[[#This Row],[COUNTRY_CODE_OF_ORIGIN]],Sheet2!A:C,3,FALSE)</f>
        <v xml:space="preserve">China </v>
      </c>
    </row>
    <row r="2979" spans="1:8" x14ac:dyDescent="0.25">
      <c r="A2979" t="s">
        <v>8129</v>
      </c>
      <c r="B2979" t="s">
        <v>8130</v>
      </c>
      <c r="C2979" t="s">
        <v>8131</v>
      </c>
      <c r="D2979">
        <v>0.88</v>
      </c>
      <c r="E2979" t="s">
        <v>13</v>
      </c>
      <c r="F2979" t="s">
        <v>8502</v>
      </c>
      <c r="G2979" t="s">
        <v>8306</v>
      </c>
      <c r="H2979" t="str">
        <f>VLOOKUP(Table_Query_from_Meridian_v32[[#This Row],[COUNTRY_CODE_OF_ORIGIN]],Sheet2!A:C,3,FALSE)</f>
        <v xml:space="preserve">China </v>
      </c>
    </row>
    <row r="2980" spans="1:8" x14ac:dyDescent="0.25">
      <c r="A2980" t="s">
        <v>8132</v>
      </c>
      <c r="B2980" t="s">
        <v>8133</v>
      </c>
      <c r="C2980" t="s">
        <v>8134</v>
      </c>
      <c r="D2980">
        <v>1.2</v>
      </c>
      <c r="E2980" t="s">
        <v>13</v>
      </c>
      <c r="F2980" t="s">
        <v>8502</v>
      </c>
      <c r="G2980" t="s">
        <v>8306</v>
      </c>
      <c r="H2980" t="str">
        <f>VLOOKUP(Table_Query_from_Meridian_v32[[#This Row],[COUNTRY_CODE_OF_ORIGIN]],Sheet2!A:C,3,FALSE)</f>
        <v xml:space="preserve">China </v>
      </c>
    </row>
    <row r="2981" spans="1:8" x14ac:dyDescent="0.25">
      <c r="A2981" t="s">
        <v>8135</v>
      </c>
      <c r="B2981" t="s">
        <v>8136</v>
      </c>
      <c r="C2981" t="s">
        <v>8137</v>
      </c>
      <c r="D2981">
        <v>1.01</v>
      </c>
      <c r="E2981" t="s">
        <v>13</v>
      </c>
      <c r="F2981" t="s">
        <v>8502</v>
      </c>
      <c r="G2981" t="s">
        <v>8306</v>
      </c>
      <c r="H2981" t="str">
        <f>VLOOKUP(Table_Query_from_Meridian_v32[[#This Row],[COUNTRY_CODE_OF_ORIGIN]],Sheet2!A:C,3,FALSE)</f>
        <v xml:space="preserve">China </v>
      </c>
    </row>
    <row r="2982" spans="1:8" x14ac:dyDescent="0.25">
      <c r="A2982" t="s">
        <v>8138</v>
      </c>
      <c r="B2982" t="s">
        <v>8139</v>
      </c>
      <c r="C2982" t="s">
        <v>8140</v>
      </c>
      <c r="D2982">
        <v>1.08</v>
      </c>
      <c r="E2982" t="s">
        <v>13</v>
      </c>
      <c r="F2982" t="s">
        <v>8502</v>
      </c>
      <c r="G2982" t="s">
        <v>8306</v>
      </c>
      <c r="H2982" t="str">
        <f>VLOOKUP(Table_Query_from_Meridian_v32[[#This Row],[COUNTRY_CODE_OF_ORIGIN]],Sheet2!A:C,3,FALSE)</f>
        <v xml:space="preserve">China </v>
      </c>
    </row>
    <row r="2983" spans="1:8" x14ac:dyDescent="0.25">
      <c r="A2983" t="s">
        <v>8141</v>
      </c>
      <c r="B2983" t="s">
        <v>8142</v>
      </c>
      <c r="C2983" t="s">
        <v>8143</v>
      </c>
      <c r="D2983">
        <v>1.02</v>
      </c>
      <c r="E2983" t="s">
        <v>13</v>
      </c>
      <c r="F2983" t="s">
        <v>8339</v>
      </c>
      <c r="G2983" t="s">
        <v>8340</v>
      </c>
      <c r="H2983" t="str">
        <f>VLOOKUP(Table_Query_from_Meridian_v32[[#This Row],[COUNTRY_CODE_OF_ORIGIN]],Sheet2!A:C,3,FALSE)</f>
        <v xml:space="preserve">China </v>
      </c>
    </row>
    <row r="2984" spans="1:8" x14ac:dyDescent="0.25">
      <c r="A2984" t="s">
        <v>8144</v>
      </c>
      <c r="B2984" t="s">
        <v>8145</v>
      </c>
      <c r="C2984" t="s">
        <v>8146</v>
      </c>
      <c r="D2984">
        <v>0.38</v>
      </c>
      <c r="E2984" t="s">
        <v>13</v>
      </c>
      <c r="F2984" t="s">
        <v>8502</v>
      </c>
      <c r="G2984" t="s">
        <v>8306</v>
      </c>
      <c r="H2984" t="str">
        <f>VLOOKUP(Table_Query_from_Meridian_v32[[#This Row],[COUNTRY_CODE_OF_ORIGIN]],Sheet2!A:C,3,FALSE)</f>
        <v xml:space="preserve">China </v>
      </c>
    </row>
    <row r="2985" spans="1:8" x14ac:dyDescent="0.25">
      <c r="A2985" t="s">
        <v>8147</v>
      </c>
      <c r="B2985" t="s">
        <v>8148</v>
      </c>
      <c r="C2985" t="s">
        <v>8149</v>
      </c>
      <c r="D2985">
        <v>0.4</v>
      </c>
      <c r="E2985" t="s">
        <v>13</v>
      </c>
      <c r="F2985" t="s">
        <v>8502</v>
      </c>
      <c r="G2985" t="s">
        <v>8306</v>
      </c>
      <c r="H2985" t="str">
        <f>VLOOKUP(Table_Query_from_Meridian_v32[[#This Row],[COUNTRY_CODE_OF_ORIGIN]],Sheet2!A:C,3,FALSE)</f>
        <v xml:space="preserve">China </v>
      </c>
    </row>
    <row r="2986" spans="1:8" x14ac:dyDescent="0.25">
      <c r="A2986" t="s">
        <v>8150</v>
      </c>
      <c r="B2986" t="s">
        <v>8151</v>
      </c>
      <c r="C2986" t="s">
        <v>5</v>
      </c>
      <c r="D2986">
        <v>0.37</v>
      </c>
      <c r="E2986" t="s">
        <v>13</v>
      </c>
      <c r="F2986" t="s">
        <v>8339</v>
      </c>
      <c r="G2986" t="s">
        <v>8340</v>
      </c>
      <c r="H2986" t="str">
        <f>VLOOKUP(Table_Query_from_Meridian_v32[[#This Row],[COUNTRY_CODE_OF_ORIGIN]],Sheet2!A:C,3,FALSE)</f>
        <v xml:space="preserve">China </v>
      </c>
    </row>
    <row r="2987" spans="1:8" x14ac:dyDescent="0.25">
      <c r="A2987" t="s">
        <v>8152</v>
      </c>
      <c r="B2987" t="s">
        <v>8153</v>
      </c>
      <c r="C2987" t="s">
        <v>5</v>
      </c>
      <c r="D2987">
        <v>0.6</v>
      </c>
      <c r="E2987" t="s">
        <v>13</v>
      </c>
      <c r="F2987" t="s">
        <v>8339</v>
      </c>
      <c r="G2987" t="s">
        <v>8340</v>
      </c>
      <c r="H2987" t="str">
        <f>VLOOKUP(Table_Query_from_Meridian_v32[[#This Row],[COUNTRY_CODE_OF_ORIGIN]],Sheet2!A:C,3,FALSE)</f>
        <v xml:space="preserve">China </v>
      </c>
    </row>
    <row r="2988" spans="1:8" x14ac:dyDescent="0.25">
      <c r="A2988" t="s">
        <v>8154</v>
      </c>
      <c r="B2988" t="s">
        <v>8155</v>
      </c>
      <c r="C2988" t="s">
        <v>8156</v>
      </c>
      <c r="D2988">
        <v>0.85</v>
      </c>
      <c r="E2988" t="s">
        <v>13</v>
      </c>
      <c r="F2988" t="s">
        <v>8339</v>
      </c>
      <c r="G2988" t="s">
        <v>8340</v>
      </c>
      <c r="H2988" t="str">
        <f>VLOOKUP(Table_Query_from_Meridian_v32[[#This Row],[COUNTRY_CODE_OF_ORIGIN]],Sheet2!A:C,3,FALSE)</f>
        <v xml:space="preserve">China </v>
      </c>
    </row>
    <row r="2989" spans="1:8" x14ac:dyDescent="0.25">
      <c r="A2989" t="s">
        <v>8157</v>
      </c>
      <c r="B2989" t="s">
        <v>8158</v>
      </c>
      <c r="C2989" t="s">
        <v>8159</v>
      </c>
      <c r="D2989">
        <v>0.25</v>
      </c>
      <c r="E2989" t="s">
        <v>13</v>
      </c>
      <c r="F2989" t="s">
        <v>8339</v>
      </c>
      <c r="G2989" t="s">
        <v>8340</v>
      </c>
      <c r="H2989" t="str">
        <f>VLOOKUP(Table_Query_from_Meridian_v32[[#This Row],[COUNTRY_CODE_OF_ORIGIN]],Sheet2!A:C,3,FALSE)</f>
        <v xml:space="preserve">China </v>
      </c>
    </row>
    <row r="2990" spans="1:8" x14ac:dyDescent="0.25">
      <c r="A2990" t="s">
        <v>8160</v>
      </c>
      <c r="B2990" t="s">
        <v>8161</v>
      </c>
      <c r="C2990" t="s">
        <v>8162</v>
      </c>
      <c r="D2990">
        <v>0.28999999999999998</v>
      </c>
      <c r="E2990" t="s">
        <v>13</v>
      </c>
      <c r="F2990" t="s">
        <v>8339</v>
      </c>
      <c r="G2990" t="s">
        <v>8340</v>
      </c>
      <c r="H2990" t="str">
        <f>VLOOKUP(Table_Query_from_Meridian_v32[[#This Row],[COUNTRY_CODE_OF_ORIGIN]],Sheet2!A:C,3,FALSE)</f>
        <v xml:space="preserve">China </v>
      </c>
    </row>
    <row r="2991" spans="1:8" x14ac:dyDescent="0.25">
      <c r="A2991" t="s">
        <v>8163</v>
      </c>
      <c r="B2991" t="s">
        <v>8164</v>
      </c>
      <c r="C2991" t="s">
        <v>8165</v>
      </c>
      <c r="D2991">
        <v>0.34</v>
      </c>
      <c r="E2991" t="s">
        <v>13</v>
      </c>
      <c r="F2991" t="s">
        <v>8339</v>
      </c>
      <c r="G2991" t="s">
        <v>8340</v>
      </c>
      <c r="H2991" t="str">
        <f>VLOOKUP(Table_Query_from_Meridian_v32[[#This Row],[COUNTRY_CODE_OF_ORIGIN]],Sheet2!A:C,3,FALSE)</f>
        <v xml:space="preserve">China </v>
      </c>
    </row>
    <row r="2992" spans="1:8" x14ac:dyDescent="0.25">
      <c r="A2992" t="s">
        <v>8166</v>
      </c>
      <c r="B2992" t="s">
        <v>8167</v>
      </c>
      <c r="C2992" t="s">
        <v>8168</v>
      </c>
      <c r="D2992">
        <v>0.37</v>
      </c>
      <c r="E2992" t="s">
        <v>13</v>
      </c>
      <c r="F2992" t="s">
        <v>8339</v>
      </c>
      <c r="G2992" t="s">
        <v>8340</v>
      </c>
      <c r="H2992" t="str">
        <f>VLOOKUP(Table_Query_from_Meridian_v32[[#This Row],[COUNTRY_CODE_OF_ORIGIN]],Sheet2!A:C,3,FALSE)</f>
        <v xml:space="preserve">China </v>
      </c>
    </row>
    <row r="2993" spans="1:8" x14ac:dyDescent="0.25">
      <c r="A2993" t="s">
        <v>8169</v>
      </c>
      <c r="B2993" t="s">
        <v>8170</v>
      </c>
      <c r="C2993" t="s">
        <v>8171</v>
      </c>
      <c r="D2993">
        <v>0.42</v>
      </c>
      <c r="E2993" t="s">
        <v>13</v>
      </c>
      <c r="F2993" t="s">
        <v>8339</v>
      </c>
      <c r="G2993" t="s">
        <v>8340</v>
      </c>
      <c r="H2993" t="str">
        <f>VLOOKUP(Table_Query_from_Meridian_v32[[#This Row],[COUNTRY_CODE_OF_ORIGIN]],Sheet2!A:C,3,FALSE)</f>
        <v xml:space="preserve">China </v>
      </c>
    </row>
    <row r="2994" spans="1:8" x14ac:dyDescent="0.25">
      <c r="A2994" t="s">
        <v>8172</v>
      </c>
      <c r="B2994" t="s">
        <v>8173</v>
      </c>
      <c r="C2994" t="s">
        <v>8174</v>
      </c>
      <c r="D2994">
        <v>0.5</v>
      </c>
      <c r="E2994" t="s">
        <v>13</v>
      </c>
      <c r="F2994" t="s">
        <v>8339</v>
      </c>
      <c r="G2994" t="s">
        <v>8340</v>
      </c>
      <c r="H2994" t="str">
        <f>VLOOKUP(Table_Query_from_Meridian_v32[[#This Row],[COUNTRY_CODE_OF_ORIGIN]],Sheet2!A:C,3,FALSE)</f>
        <v xml:space="preserve">China </v>
      </c>
    </row>
    <row r="2995" spans="1:8" x14ac:dyDescent="0.25">
      <c r="A2995" t="s">
        <v>8175</v>
      </c>
      <c r="B2995" t="s">
        <v>8176</v>
      </c>
      <c r="C2995" t="s">
        <v>8177</v>
      </c>
      <c r="D2995">
        <v>0.54</v>
      </c>
      <c r="E2995" t="s">
        <v>13</v>
      </c>
      <c r="F2995" t="s">
        <v>8339</v>
      </c>
      <c r="G2995" t="s">
        <v>8340</v>
      </c>
      <c r="H2995" t="str">
        <f>VLOOKUP(Table_Query_from_Meridian_v32[[#This Row],[COUNTRY_CODE_OF_ORIGIN]],Sheet2!A:C,3,FALSE)</f>
        <v xml:space="preserve">China </v>
      </c>
    </row>
    <row r="2996" spans="1:8" x14ac:dyDescent="0.25">
      <c r="A2996" t="s">
        <v>8178</v>
      </c>
      <c r="B2996" t="s">
        <v>8179</v>
      </c>
      <c r="C2996" t="s">
        <v>8180</v>
      </c>
      <c r="D2996">
        <v>0.59</v>
      </c>
      <c r="E2996" t="s">
        <v>13</v>
      </c>
      <c r="F2996" t="s">
        <v>8339</v>
      </c>
      <c r="G2996" t="s">
        <v>8340</v>
      </c>
      <c r="H2996" t="str">
        <f>VLOOKUP(Table_Query_from_Meridian_v32[[#This Row],[COUNTRY_CODE_OF_ORIGIN]],Sheet2!A:C,3,FALSE)</f>
        <v xml:space="preserve">China </v>
      </c>
    </row>
    <row r="2997" spans="1:8" x14ac:dyDescent="0.25">
      <c r="A2997" t="s">
        <v>8181</v>
      </c>
      <c r="B2997" t="s">
        <v>8182</v>
      </c>
      <c r="C2997" t="s">
        <v>8183</v>
      </c>
      <c r="D2997">
        <v>0.31</v>
      </c>
      <c r="E2997" t="s">
        <v>13</v>
      </c>
      <c r="F2997" t="s">
        <v>8339</v>
      </c>
      <c r="G2997" t="s">
        <v>8340</v>
      </c>
      <c r="H2997" t="str">
        <f>VLOOKUP(Table_Query_from_Meridian_v32[[#This Row],[COUNTRY_CODE_OF_ORIGIN]],Sheet2!A:C,3,FALSE)</f>
        <v xml:space="preserve">China </v>
      </c>
    </row>
    <row r="2998" spans="1:8" x14ac:dyDescent="0.25">
      <c r="A2998" t="s">
        <v>8184</v>
      </c>
      <c r="B2998" t="s">
        <v>8185</v>
      </c>
      <c r="C2998" t="s">
        <v>8186</v>
      </c>
      <c r="D2998">
        <v>0.34</v>
      </c>
      <c r="E2998" t="s">
        <v>13</v>
      </c>
      <c r="F2998" t="s">
        <v>8339</v>
      </c>
      <c r="G2998" t="s">
        <v>8340</v>
      </c>
      <c r="H2998" t="str">
        <f>VLOOKUP(Table_Query_from_Meridian_v32[[#This Row],[COUNTRY_CODE_OF_ORIGIN]],Sheet2!A:C,3,FALSE)</f>
        <v xml:space="preserve">China </v>
      </c>
    </row>
    <row r="2999" spans="1:8" x14ac:dyDescent="0.25">
      <c r="A2999" t="s">
        <v>8187</v>
      </c>
      <c r="B2999" t="s">
        <v>8188</v>
      </c>
      <c r="C2999" t="s">
        <v>8189</v>
      </c>
      <c r="D2999">
        <v>0.38</v>
      </c>
      <c r="E2999" t="s">
        <v>13</v>
      </c>
      <c r="F2999" t="s">
        <v>8339</v>
      </c>
      <c r="G2999" t="s">
        <v>8340</v>
      </c>
      <c r="H2999" t="str">
        <f>VLOOKUP(Table_Query_from_Meridian_v32[[#This Row],[COUNTRY_CODE_OF_ORIGIN]],Sheet2!A:C,3,FALSE)</f>
        <v xml:space="preserve">China </v>
      </c>
    </row>
    <row r="3000" spans="1:8" x14ac:dyDescent="0.25">
      <c r="A3000" t="s">
        <v>8190</v>
      </c>
      <c r="B3000" t="s">
        <v>8191</v>
      </c>
      <c r="C3000" t="s">
        <v>8192</v>
      </c>
      <c r="D3000">
        <v>0.77</v>
      </c>
      <c r="E3000" t="s">
        <v>13</v>
      </c>
      <c r="F3000" t="s">
        <v>8339</v>
      </c>
      <c r="G3000" t="s">
        <v>8340</v>
      </c>
      <c r="H3000" t="str">
        <f>VLOOKUP(Table_Query_from_Meridian_v32[[#This Row],[COUNTRY_CODE_OF_ORIGIN]],Sheet2!A:C,3,FALSE)</f>
        <v xml:space="preserve">China </v>
      </c>
    </row>
    <row r="3001" spans="1:8" x14ac:dyDescent="0.25">
      <c r="A3001" t="s">
        <v>8193</v>
      </c>
      <c r="B3001" t="s">
        <v>8194</v>
      </c>
      <c r="C3001" t="s">
        <v>8195</v>
      </c>
      <c r="D3001">
        <v>0.82</v>
      </c>
      <c r="E3001" t="s">
        <v>13</v>
      </c>
      <c r="F3001" t="s">
        <v>8339</v>
      </c>
      <c r="G3001" t="s">
        <v>8340</v>
      </c>
      <c r="H3001" t="str">
        <f>VLOOKUP(Table_Query_from_Meridian_v32[[#This Row],[COUNTRY_CODE_OF_ORIGIN]],Sheet2!A:C,3,FALSE)</f>
        <v xml:space="preserve">China </v>
      </c>
    </row>
    <row r="3002" spans="1:8" x14ac:dyDescent="0.25">
      <c r="A3002" t="s">
        <v>8196</v>
      </c>
      <c r="B3002" t="s">
        <v>8197</v>
      </c>
      <c r="C3002" t="s">
        <v>8198</v>
      </c>
      <c r="D3002">
        <v>1.07</v>
      </c>
      <c r="E3002" t="s">
        <v>13</v>
      </c>
      <c r="F3002" t="s">
        <v>8339</v>
      </c>
      <c r="G3002" t="s">
        <v>8340</v>
      </c>
      <c r="H3002" t="str">
        <f>VLOOKUP(Table_Query_from_Meridian_v32[[#This Row],[COUNTRY_CODE_OF_ORIGIN]],Sheet2!A:C,3,FALSE)</f>
        <v xml:space="preserve">China </v>
      </c>
    </row>
    <row r="3003" spans="1:8" x14ac:dyDescent="0.25">
      <c r="A3003" t="s">
        <v>8199</v>
      </c>
      <c r="B3003" t="s">
        <v>8200</v>
      </c>
      <c r="C3003" t="s">
        <v>8201</v>
      </c>
      <c r="D3003">
        <v>1.24</v>
      </c>
      <c r="E3003" t="s">
        <v>13</v>
      </c>
      <c r="F3003" t="s">
        <v>8339</v>
      </c>
      <c r="G3003" t="s">
        <v>8340</v>
      </c>
      <c r="H3003" t="str">
        <f>VLOOKUP(Table_Query_from_Meridian_v32[[#This Row],[COUNTRY_CODE_OF_ORIGIN]],Sheet2!A:C,3,FALSE)</f>
        <v xml:space="preserve">China </v>
      </c>
    </row>
    <row r="3004" spans="1:8" x14ac:dyDescent="0.25">
      <c r="A3004" t="s">
        <v>8202</v>
      </c>
      <c r="B3004" t="s">
        <v>8203</v>
      </c>
      <c r="C3004" t="s">
        <v>8204</v>
      </c>
      <c r="D3004">
        <v>1.4</v>
      </c>
      <c r="E3004" t="s">
        <v>13</v>
      </c>
      <c r="F3004" t="s">
        <v>8339</v>
      </c>
      <c r="G3004" t="s">
        <v>8340</v>
      </c>
      <c r="H3004" t="str">
        <f>VLOOKUP(Table_Query_from_Meridian_v32[[#This Row],[COUNTRY_CODE_OF_ORIGIN]],Sheet2!A:C,3,FALSE)</f>
        <v xml:space="preserve">China </v>
      </c>
    </row>
    <row r="3005" spans="1:8" x14ac:dyDescent="0.25">
      <c r="A3005" t="s">
        <v>8205</v>
      </c>
      <c r="B3005" t="s">
        <v>8206</v>
      </c>
      <c r="C3005" t="s">
        <v>8207</v>
      </c>
      <c r="D3005">
        <v>1.57</v>
      </c>
      <c r="E3005" t="s">
        <v>13</v>
      </c>
      <c r="F3005" t="s">
        <v>8339</v>
      </c>
      <c r="G3005" t="s">
        <v>8340</v>
      </c>
      <c r="H3005" t="str">
        <f>VLOOKUP(Table_Query_from_Meridian_v32[[#This Row],[COUNTRY_CODE_OF_ORIGIN]],Sheet2!A:C,3,FALSE)</f>
        <v xml:space="preserve">China </v>
      </c>
    </row>
    <row r="3006" spans="1:8" x14ac:dyDescent="0.25">
      <c r="A3006" t="s">
        <v>8208</v>
      </c>
      <c r="B3006" t="s">
        <v>8209</v>
      </c>
      <c r="C3006" t="s">
        <v>8210</v>
      </c>
      <c r="D3006">
        <v>0.81</v>
      </c>
      <c r="E3006" t="s">
        <v>13</v>
      </c>
      <c r="F3006" t="s">
        <v>8339</v>
      </c>
      <c r="G3006" t="s">
        <v>8340</v>
      </c>
      <c r="H3006" t="str">
        <f>VLOOKUP(Table_Query_from_Meridian_v32[[#This Row],[COUNTRY_CODE_OF_ORIGIN]],Sheet2!A:C,3,FALSE)</f>
        <v xml:space="preserve">China </v>
      </c>
    </row>
    <row r="3007" spans="1:8" x14ac:dyDescent="0.25">
      <c r="A3007" t="s">
        <v>8211</v>
      </c>
      <c r="B3007" t="s">
        <v>8212</v>
      </c>
      <c r="C3007" t="s">
        <v>8213</v>
      </c>
      <c r="D3007">
        <v>0.28000000000000003</v>
      </c>
      <c r="E3007" t="s">
        <v>13</v>
      </c>
      <c r="F3007" t="s">
        <v>8339</v>
      </c>
      <c r="G3007" t="s">
        <v>8340</v>
      </c>
      <c r="H3007" t="str">
        <f>VLOOKUP(Table_Query_from_Meridian_v32[[#This Row],[COUNTRY_CODE_OF_ORIGIN]],Sheet2!A:C,3,FALSE)</f>
        <v xml:space="preserve">China </v>
      </c>
    </row>
    <row r="3008" spans="1:8" x14ac:dyDescent="0.25">
      <c r="A3008" t="s">
        <v>8214</v>
      </c>
      <c r="B3008" t="s">
        <v>8215</v>
      </c>
      <c r="C3008" t="s">
        <v>8216</v>
      </c>
      <c r="D3008">
        <v>0.38</v>
      </c>
      <c r="E3008" t="s">
        <v>13</v>
      </c>
      <c r="F3008" t="s">
        <v>8339</v>
      </c>
      <c r="G3008" t="s">
        <v>8340</v>
      </c>
      <c r="H3008" t="str">
        <f>VLOOKUP(Table_Query_from_Meridian_v32[[#This Row],[COUNTRY_CODE_OF_ORIGIN]],Sheet2!A:C,3,FALSE)</f>
        <v xml:space="preserve">China </v>
      </c>
    </row>
    <row r="3009" spans="1:8" x14ac:dyDescent="0.25">
      <c r="A3009" t="s">
        <v>8217</v>
      </c>
      <c r="B3009" t="s">
        <v>8218</v>
      </c>
      <c r="C3009" t="s">
        <v>8219</v>
      </c>
      <c r="D3009">
        <v>0.7</v>
      </c>
      <c r="E3009" t="s">
        <v>13</v>
      </c>
      <c r="F3009" t="s">
        <v>8339</v>
      </c>
      <c r="G3009" t="s">
        <v>8340</v>
      </c>
      <c r="H3009" t="str">
        <f>VLOOKUP(Table_Query_from_Meridian_v32[[#This Row],[COUNTRY_CODE_OF_ORIGIN]],Sheet2!A:C,3,FALSE)</f>
        <v xml:space="preserve">China </v>
      </c>
    </row>
    <row r="3010" spans="1:8" x14ac:dyDescent="0.25">
      <c r="A3010" t="s">
        <v>8220</v>
      </c>
      <c r="B3010" t="s">
        <v>8221</v>
      </c>
      <c r="C3010" t="s">
        <v>8222</v>
      </c>
      <c r="D3010">
        <v>0.2</v>
      </c>
      <c r="E3010" t="s">
        <v>13</v>
      </c>
      <c r="F3010" t="s">
        <v>8339</v>
      </c>
      <c r="G3010" t="s">
        <v>8340</v>
      </c>
      <c r="H3010" t="str">
        <f>VLOOKUP(Table_Query_from_Meridian_v32[[#This Row],[COUNTRY_CODE_OF_ORIGIN]],Sheet2!A:C,3,FALSE)</f>
        <v xml:space="preserve">China </v>
      </c>
    </row>
    <row r="3011" spans="1:8" x14ac:dyDescent="0.25">
      <c r="A3011" t="s">
        <v>8223</v>
      </c>
      <c r="B3011" t="s">
        <v>8224</v>
      </c>
      <c r="C3011" t="s">
        <v>8225</v>
      </c>
      <c r="D3011">
        <v>0.36</v>
      </c>
      <c r="E3011" t="s">
        <v>13</v>
      </c>
      <c r="F3011" t="s">
        <v>8339</v>
      </c>
      <c r="G3011" t="s">
        <v>8340</v>
      </c>
      <c r="H3011" t="str">
        <f>VLOOKUP(Table_Query_from_Meridian_v32[[#This Row],[COUNTRY_CODE_OF_ORIGIN]],Sheet2!A:C,3,FALSE)</f>
        <v xml:space="preserve">China </v>
      </c>
    </row>
    <row r="3012" spans="1:8" x14ac:dyDescent="0.25">
      <c r="A3012" t="s">
        <v>8226</v>
      </c>
      <c r="B3012" t="s">
        <v>8227</v>
      </c>
      <c r="C3012" t="s">
        <v>8228</v>
      </c>
      <c r="D3012">
        <v>0.44</v>
      </c>
      <c r="E3012" t="s">
        <v>13</v>
      </c>
      <c r="F3012" t="s">
        <v>8339</v>
      </c>
      <c r="G3012" t="s">
        <v>8340</v>
      </c>
      <c r="H3012" t="str">
        <f>VLOOKUP(Table_Query_from_Meridian_v32[[#This Row],[COUNTRY_CODE_OF_ORIGIN]],Sheet2!A:C,3,FALSE)</f>
        <v xml:space="preserve">China </v>
      </c>
    </row>
    <row r="3013" spans="1:8" x14ac:dyDescent="0.25">
      <c r="A3013" t="s">
        <v>8229</v>
      </c>
      <c r="B3013" t="s">
        <v>8230</v>
      </c>
      <c r="C3013" t="s">
        <v>8231</v>
      </c>
      <c r="D3013">
        <v>0.14000000000000001</v>
      </c>
      <c r="E3013" t="s">
        <v>13</v>
      </c>
      <c r="F3013" t="s">
        <v>8339</v>
      </c>
      <c r="G3013" t="s">
        <v>8340</v>
      </c>
      <c r="H3013" t="str">
        <f>VLOOKUP(Table_Query_from_Meridian_v32[[#This Row],[COUNTRY_CODE_OF_ORIGIN]],Sheet2!A:C,3,FALSE)</f>
        <v xml:space="preserve">China </v>
      </c>
    </row>
    <row r="3014" spans="1:8" x14ac:dyDescent="0.25">
      <c r="A3014" t="s">
        <v>8232</v>
      </c>
      <c r="B3014" t="s">
        <v>8233</v>
      </c>
      <c r="C3014" t="s">
        <v>8234</v>
      </c>
      <c r="D3014">
        <v>0.16</v>
      </c>
      <c r="E3014" t="s">
        <v>13</v>
      </c>
      <c r="F3014" t="s">
        <v>8339</v>
      </c>
      <c r="G3014" t="s">
        <v>8340</v>
      </c>
      <c r="H3014" t="str">
        <f>VLOOKUP(Table_Query_from_Meridian_v32[[#This Row],[COUNTRY_CODE_OF_ORIGIN]],Sheet2!A:C,3,FALSE)</f>
        <v xml:space="preserve">China </v>
      </c>
    </row>
    <row r="3015" spans="1:8" x14ac:dyDescent="0.25">
      <c r="A3015" t="s">
        <v>8235</v>
      </c>
      <c r="B3015" t="s">
        <v>8236</v>
      </c>
      <c r="C3015" t="s">
        <v>8237</v>
      </c>
      <c r="D3015">
        <v>0.8</v>
      </c>
      <c r="E3015" t="s">
        <v>13</v>
      </c>
      <c r="F3015" t="s">
        <v>8339</v>
      </c>
      <c r="G3015" t="s">
        <v>8340</v>
      </c>
      <c r="H3015" t="str">
        <f>VLOOKUP(Table_Query_from_Meridian_v32[[#This Row],[COUNTRY_CODE_OF_ORIGIN]],Sheet2!A:C,3,FALSE)</f>
        <v xml:space="preserve">China </v>
      </c>
    </row>
    <row r="3016" spans="1:8" x14ac:dyDescent="0.25">
      <c r="A3016" t="s">
        <v>8238</v>
      </c>
      <c r="B3016" t="s">
        <v>8239</v>
      </c>
      <c r="C3016" t="s">
        <v>5</v>
      </c>
      <c r="D3016">
        <v>0.19</v>
      </c>
      <c r="E3016" t="s">
        <v>13</v>
      </c>
      <c r="F3016" t="s">
        <v>8339</v>
      </c>
      <c r="G3016" t="s">
        <v>8340</v>
      </c>
      <c r="H3016" t="str">
        <f>VLOOKUP(Table_Query_from_Meridian_v32[[#This Row],[COUNTRY_CODE_OF_ORIGIN]],Sheet2!A:C,3,FALSE)</f>
        <v xml:space="preserve">China </v>
      </c>
    </row>
    <row r="3017" spans="1:8" x14ac:dyDescent="0.25">
      <c r="A3017" t="s">
        <v>8240</v>
      </c>
      <c r="B3017" t="s">
        <v>8241</v>
      </c>
      <c r="C3017" t="s">
        <v>8242</v>
      </c>
      <c r="D3017">
        <v>0.23</v>
      </c>
      <c r="E3017" t="s">
        <v>13</v>
      </c>
      <c r="F3017" t="s">
        <v>8339</v>
      </c>
      <c r="G3017" t="s">
        <v>8340</v>
      </c>
      <c r="H3017" t="str">
        <f>VLOOKUP(Table_Query_from_Meridian_v32[[#This Row],[COUNTRY_CODE_OF_ORIGIN]],Sheet2!A:C,3,FALSE)</f>
        <v xml:space="preserve">China </v>
      </c>
    </row>
    <row r="3018" spans="1:8" x14ac:dyDescent="0.25">
      <c r="A3018" t="s">
        <v>8243</v>
      </c>
      <c r="B3018" t="s">
        <v>8244</v>
      </c>
      <c r="C3018" t="s">
        <v>8245</v>
      </c>
      <c r="D3018">
        <v>0.23</v>
      </c>
      <c r="E3018" t="s">
        <v>13</v>
      </c>
      <c r="F3018" t="s">
        <v>8339</v>
      </c>
      <c r="G3018" t="s">
        <v>8340</v>
      </c>
      <c r="H3018" t="str">
        <f>VLOOKUP(Table_Query_from_Meridian_v32[[#This Row],[COUNTRY_CODE_OF_ORIGIN]],Sheet2!A:C,3,FALSE)</f>
        <v xml:space="preserve">China </v>
      </c>
    </row>
    <row r="3019" spans="1:8" x14ac:dyDescent="0.25">
      <c r="A3019" t="s">
        <v>8246</v>
      </c>
      <c r="B3019" t="s">
        <v>8247</v>
      </c>
      <c r="C3019" t="s">
        <v>8248</v>
      </c>
      <c r="D3019">
        <v>0.25</v>
      </c>
      <c r="E3019" t="s">
        <v>13</v>
      </c>
      <c r="F3019" t="s">
        <v>8339</v>
      </c>
      <c r="G3019" t="s">
        <v>8340</v>
      </c>
      <c r="H3019" t="str">
        <f>VLOOKUP(Table_Query_from_Meridian_v32[[#This Row],[COUNTRY_CODE_OF_ORIGIN]],Sheet2!A:C,3,FALSE)</f>
        <v xml:space="preserve">China </v>
      </c>
    </row>
    <row r="3020" spans="1:8" x14ac:dyDescent="0.25">
      <c r="A3020" t="s">
        <v>8249</v>
      </c>
      <c r="B3020" t="s">
        <v>8250</v>
      </c>
      <c r="C3020" t="s">
        <v>8251</v>
      </c>
      <c r="D3020">
        <v>0.28000000000000003</v>
      </c>
      <c r="E3020" t="s">
        <v>13</v>
      </c>
      <c r="F3020" t="s">
        <v>8339</v>
      </c>
      <c r="G3020" t="s">
        <v>8340</v>
      </c>
      <c r="H3020" t="str">
        <f>VLOOKUP(Table_Query_from_Meridian_v32[[#This Row],[COUNTRY_CODE_OF_ORIGIN]],Sheet2!A:C,3,FALSE)</f>
        <v xml:space="preserve">China </v>
      </c>
    </row>
    <row r="3021" spans="1:8" x14ac:dyDescent="0.25">
      <c r="A3021" t="s">
        <v>8252</v>
      </c>
      <c r="B3021" t="s">
        <v>8253</v>
      </c>
      <c r="C3021" t="s">
        <v>8254</v>
      </c>
      <c r="D3021">
        <v>0.31</v>
      </c>
      <c r="E3021" t="s">
        <v>13</v>
      </c>
      <c r="F3021" t="s">
        <v>8339</v>
      </c>
      <c r="G3021" t="s">
        <v>8340</v>
      </c>
      <c r="H3021" t="str">
        <f>VLOOKUP(Table_Query_from_Meridian_v32[[#This Row],[COUNTRY_CODE_OF_ORIGIN]],Sheet2!A:C,3,FALSE)</f>
        <v xml:space="preserve">China </v>
      </c>
    </row>
    <row r="3022" spans="1:8" x14ac:dyDescent="0.25">
      <c r="A3022" t="s">
        <v>8255</v>
      </c>
      <c r="B3022" t="s">
        <v>8256</v>
      </c>
      <c r="C3022" t="s">
        <v>8257</v>
      </c>
      <c r="D3022">
        <v>0.32</v>
      </c>
      <c r="E3022" t="s">
        <v>13</v>
      </c>
      <c r="F3022" t="s">
        <v>8339</v>
      </c>
      <c r="G3022" t="s">
        <v>8340</v>
      </c>
      <c r="H3022" t="str">
        <f>VLOOKUP(Table_Query_from_Meridian_v32[[#This Row],[COUNTRY_CODE_OF_ORIGIN]],Sheet2!A:C,3,FALSE)</f>
        <v xml:space="preserve">China </v>
      </c>
    </row>
    <row r="3023" spans="1:8" x14ac:dyDescent="0.25">
      <c r="A3023" t="s">
        <v>8258</v>
      </c>
      <c r="B3023" t="s">
        <v>8259</v>
      </c>
      <c r="C3023" t="s">
        <v>8260</v>
      </c>
      <c r="D3023">
        <v>0.44</v>
      </c>
      <c r="E3023" t="s">
        <v>13</v>
      </c>
      <c r="F3023" t="s">
        <v>8339</v>
      </c>
      <c r="G3023" t="s">
        <v>8340</v>
      </c>
      <c r="H3023" t="str">
        <f>VLOOKUP(Table_Query_from_Meridian_v32[[#This Row],[COUNTRY_CODE_OF_ORIGIN]],Sheet2!A:C,3,FALSE)</f>
        <v xml:space="preserve">China </v>
      </c>
    </row>
    <row r="3024" spans="1:8" x14ac:dyDescent="0.25">
      <c r="A3024" t="s">
        <v>8261</v>
      </c>
      <c r="B3024" t="s">
        <v>8262</v>
      </c>
      <c r="C3024" t="s">
        <v>8263</v>
      </c>
      <c r="D3024">
        <v>0.45</v>
      </c>
      <c r="E3024" t="s">
        <v>13</v>
      </c>
      <c r="F3024" t="s">
        <v>8339</v>
      </c>
      <c r="G3024" t="s">
        <v>8340</v>
      </c>
      <c r="H3024" t="str">
        <f>VLOOKUP(Table_Query_from_Meridian_v32[[#This Row],[COUNTRY_CODE_OF_ORIGIN]],Sheet2!A:C,3,FALSE)</f>
        <v xml:space="preserve">China </v>
      </c>
    </row>
    <row r="3025" spans="1:8" x14ac:dyDescent="0.25">
      <c r="A3025" t="s">
        <v>8264</v>
      </c>
      <c r="B3025" t="s">
        <v>8265</v>
      </c>
      <c r="C3025" t="s">
        <v>8266</v>
      </c>
      <c r="D3025">
        <v>0</v>
      </c>
      <c r="E3025" t="s">
        <v>13</v>
      </c>
      <c r="F3025" t="s">
        <v>8339</v>
      </c>
      <c r="G3025" t="s">
        <v>8340</v>
      </c>
      <c r="H3025" t="str">
        <f>VLOOKUP(Table_Query_from_Meridian_v32[[#This Row],[COUNTRY_CODE_OF_ORIGIN]],Sheet2!A:C,3,FALSE)</f>
        <v xml:space="preserve">China </v>
      </c>
    </row>
    <row r="3026" spans="1:8" x14ac:dyDescent="0.25">
      <c r="A3026" t="s">
        <v>8267</v>
      </c>
      <c r="B3026" t="s">
        <v>8268</v>
      </c>
      <c r="C3026" t="s">
        <v>8269</v>
      </c>
      <c r="D3026">
        <v>0</v>
      </c>
      <c r="E3026" t="s">
        <v>13</v>
      </c>
      <c r="F3026" t="s">
        <v>8339</v>
      </c>
      <c r="G3026" t="s">
        <v>8340</v>
      </c>
      <c r="H3026" t="str">
        <f>VLOOKUP(Table_Query_from_Meridian_v32[[#This Row],[COUNTRY_CODE_OF_ORIGIN]],Sheet2!A:C,3,FALSE)</f>
        <v xml:space="preserve">China </v>
      </c>
    </row>
    <row r="3027" spans="1:8" x14ac:dyDescent="0.25">
      <c r="A3027" t="s">
        <v>8270</v>
      </c>
      <c r="B3027" t="s">
        <v>8271</v>
      </c>
      <c r="C3027" t="s">
        <v>8272</v>
      </c>
      <c r="D3027">
        <v>0.69</v>
      </c>
      <c r="E3027" t="s">
        <v>13</v>
      </c>
      <c r="F3027" t="s">
        <v>8339</v>
      </c>
      <c r="G3027" t="s">
        <v>8340</v>
      </c>
      <c r="H3027" t="str">
        <f>VLOOKUP(Table_Query_from_Meridian_v32[[#This Row],[COUNTRY_CODE_OF_ORIGIN]],Sheet2!A:C,3,FALSE)</f>
        <v xml:space="preserve">China </v>
      </c>
    </row>
    <row r="3028" spans="1:8" x14ac:dyDescent="0.25">
      <c r="A3028" t="s">
        <v>8273</v>
      </c>
      <c r="B3028" t="s">
        <v>8274</v>
      </c>
      <c r="C3028" t="s">
        <v>8275</v>
      </c>
      <c r="D3028">
        <v>0.01</v>
      </c>
      <c r="E3028" t="s">
        <v>13</v>
      </c>
      <c r="F3028" t="s">
        <v>8423</v>
      </c>
      <c r="G3028" t="s">
        <v>8340</v>
      </c>
      <c r="H3028" t="str">
        <f>VLOOKUP(Table_Query_from_Meridian_v32[[#This Row],[COUNTRY_CODE_OF_ORIGIN]],Sheet2!A:C,3,FALSE)</f>
        <v xml:space="preserve">China </v>
      </c>
    </row>
    <row r="3029" spans="1:8" x14ac:dyDescent="0.25">
      <c r="A3029" t="s">
        <v>8276</v>
      </c>
      <c r="B3029" t="s">
        <v>8277</v>
      </c>
      <c r="C3029" t="s">
        <v>5</v>
      </c>
      <c r="D3029">
        <v>1.6</v>
      </c>
      <c r="E3029" t="s">
        <v>13</v>
      </c>
      <c r="F3029" t="s">
        <v>8339</v>
      </c>
      <c r="G3029" t="s">
        <v>8340</v>
      </c>
      <c r="H3029" t="str">
        <f>VLOOKUP(Table_Query_from_Meridian_v32[[#This Row],[COUNTRY_CODE_OF_ORIGIN]],Sheet2!A:C,3,FALSE)</f>
        <v xml:space="preserve">China </v>
      </c>
    </row>
    <row r="3030" spans="1:8" x14ac:dyDescent="0.25">
      <c r="A3030" t="s">
        <v>8278</v>
      </c>
      <c r="B3030" t="s">
        <v>8279</v>
      </c>
      <c r="C3030" t="s">
        <v>5</v>
      </c>
      <c r="D3030">
        <v>1.92</v>
      </c>
      <c r="E3030" t="s">
        <v>13</v>
      </c>
      <c r="F3030" t="s">
        <v>8339</v>
      </c>
      <c r="G3030" t="s">
        <v>8340</v>
      </c>
      <c r="H3030" t="str">
        <f>VLOOKUP(Table_Query_from_Meridian_v32[[#This Row],[COUNTRY_CODE_OF_ORIGIN]],Sheet2!A:C,3,FALSE)</f>
        <v xml:space="preserve">China </v>
      </c>
    </row>
    <row r="3031" spans="1:8" x14ac:dyDescent="0.25">
      <c r="A3031" t="s">
        <v>8280</v>
      </c>
      <c r="B3031" t="s">
        <v>8281</v>
      </c>
      <c r="C3031" t="s">
        <v>5</v>
      </c>
      <c r="D3031">
        <v>2.2400000000000002</v>
      </c>
      <c r="E3031" t="s">
        <v>13</v>
      </c>
      <c r="F3031" t="s">
        <v>8339</v>
      </c>
      <c r="G3031" t="s">
        <v>8340</v>
      </c>
      <c r="H3031" t="str">
        <f>VLOOKUP(Table_Query_from_Meridian_v32[[#This Row],[COUNTRY_CODE_OF_ORIGIN]],Sheet2!A:C,3,FALSE)</f>
        <v xml:space="preserve">China </v>
      </c>
    </row>
    <row r="3032" spans="1:8" x14ac:dyDescent="0.25">
      <c r="A3032" t="s">
        <v>8282</v>
      </c>
      <c r="B3032" t="s">
        <v>8283</v>
      </c>
      <c r="C3032" t="s">
        <v>5</v>
      </c>
      <c r="D3032">
        <v>2.68</v>
      </c>
      <c r="E3032" t="s">
        <v>13</v>
      </c>
      <c r="F3032" t="s">
        <v>8339</v>
      </c>
      <c r="G3032" t="s">
        <v>8340</v>
      </c>
      <c r="H3032" t="str">
        <f>VLOOKUP(Table_Query_from_Meridian_v32[[#This Row],[COUNTRY_CODE_OF_ORIGIN]],Sheet2!A:C,3,FALSE)</f>
        <v xml:space="preserve">China </v>
      </c>
    </row>
    <row r="3033" spans="1:8" x14ac:dyDescent="0.25">
      <c r="A3033" t="s">
        <v>8284</v>
      </c>
      <c r="B3033" t="s">
        <v>8285</v>
      </c>
      <c r="C3033" t="s">
        <v>8286</v>
      </c>
      <c r="D3033">
        <v>4.34</v>
      </c>
      <c r="E3033" t="s">
        <v>13</v>
      </c>
      <c r="F3033" t="s">
        <v>8339</v>
      </c>
      <c r="G3033" t="s">
        <v>8340</v>
      </c>
      <c r="H3033" t="str">
        <f>VLOOKUP(Table_Query_from_Meridian_v32[[#This Row],[COUNTRY_CODE_OF_ORIGIN]],Sheet2!A:C,3,FALSE)</f>
        <v xml:space="preserve">China </v>
      </c>
    </row>
    <row r="3034" spans="1:8" x14ac:dyDescent="0.25">
      <c r="A3034" t="s">
        <v>8287</v>
      </c>
      <c r="B3034" t="s">
        <v>8288</v>
      </c>
      <c r="C3034" t="s">
        <v>8289</v>
      </c>
      <c r="D3034">
        <v>4.88</v>
      </c>
      <c r="E3034" t="s">
        <v>13</v>
      </c>
      <c r="F3034" t="s">
        <v>8339</v>
      </c>
      <c r="G3034" t="s">
        <v>8340</v>
      </c>
      <c r="H3034" t="str">
        <f>VLOOKUP(Table_Query_from_Meridian_v32[[#This Row],[COUNTRY_CODE_OF_ORIGIN]],Sheet2!A:C,3,FALSE)</f>
        <v xml:space="preserve">China </v>
      </c>
    </row>
    <row r="3035" spans="1:8" x14ac:dyDescent="0.25">
      <c r="A3035" t="s">
        <v>8290</v>
      </c>
      <c r="B3035" t="s">
        <v>8291</v>
      </c>
      <c r="C3035" t="s">
        <v>8292</v>
      </c>
      <c r="D3035">
        <v>5.42</v>
      </c>
      <c r="E3035" t="s">
        <v>13</v>
      </c>
      <c r="F3035" t="s">
        <v>8339</v>
      </c>
      <c r="G3035" t="s">
        <v>8340</v>
      </c>
      <c r="H3035" t="str">
        <f>VLOOKUP(Table_Query_from_Meridian_v32[[#This Row],[COUNTRY_CODE_OF_ORIGIN]],Sheet2!A:C,3,FALSE)</f>
        <v xml:space="preserve">China </v>
      </c>
    </row>
    <row r="3036" spans="1:8" x14ac:dyDescent="0.25">
      <c r="A3036" t="s">
        <v>8293</v>
      </c>
      <c r="B3036" t="s">
        <v>8294</v>
      </c>
      <c r="C3036" t="s">
        <v>5</v>
      </c>
      <c r="D3036">
        <v>0.57999999999999996</v>
      </c>
      <c r="E3036" t="s">
        <v>13</v>
      </c>
      <c r="F3036" t="s">
        <v>8339</v>
      </c>
      <c r="G3036" t="s">
        <v>8340</v>
      </c>
      <c r="H3036" t="str">
        <f>VLOOKUP(Table_Query_from_Meridian_v32[[#This Row],[COUNTRY_CODE_OF_ORIGIN]],Sheet2!A:C,3,FALSE)</f>
        <v xml:space="preserve">China 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D424C-D52D-446B-984C-D2CA0E6B9670}">
  <dimension ref="A1:C272"/>
  <sheetViews>
    <sheetView workbookViewId="0">
      <selection activeCell="H5" sqref="H5"/>
    </sheetView>
  </sheetViews>
  <sheetFormatPr defaultRowHeight="15" x14ac:dyDescent="0.25"/>
  <cols>
    <col min="1" max="1" width="12.42578125" bestFit="1" customWidth="1"/>
  </cols>
  <sheetData>
    <row r="1" spans="1:3" x14ac:dyDescent="0.25">
      <c r="A1" t="s">
        <v>8503</v>
      </c>
      <c r="B1" t="s">
        <v>8504</v>
      </c>
      <c r="C1" t="s">
        <v>8505</v>
      </c>
    </row>
    <row r="2" spans="1:3" x14ac:dyDescent="0.25">
      <c r="C2" t="s">
        <v>8506</v>
      </c>
    </row>
    <row r="3" spans="1:3" x14ac:dyDescent="0.25">
      <c r="A3" t="s">
        <v>8295</v>
      </c>
      <c r="B3">
        <v>93</v>
      </c>
      <c r="C3" t="s">
        <v>8507</v>
      </c>
    </row>
    <row r="4" spans="1:3" x14ac:dyDescent="0.25">
      <c r="A4" t="s">
        <v>8508</v>
      </c>
      <c r="B4">
        <v>355</v>
      </c>
      <c r="C4" t="s">
        <v>8509</v>
      </c>
    </row>
    <row r="5" spans="1:3" x14ac:dyDescent="0.25">
      <c r="A5" t="s">
        <v>8510</v>
      </c>
      <c r="B5">
        <v>213</v>
      </c>
      <c r="C5" t="s">
        <v>8511</v>
      </c>
    </row>
    <row r="6" spans="1:3" x14ac:dyDescent="0.25">
      <c r="A6" t="s">
        <v>8512</v>
      </c>
      <c r="B6">
        <f>1-684</f>
        <v>-683</v>
      </c>
      <c r="C6" t="s">
        <v>8513</v>
      </c>
    </row>
    <row r="7" spans="1:3" x14ac:dyDescent="0.25">
      <c r="A7" t="s">
        <v>8514</v>
      </c>
      <c r="B7">
        <v>376</v>
      </c>
      <c r="C7" t="s">
        <v>8515</v>
      </c>
    </row>
    <row r="8" spans="1:3" x14ac:dyDescent="0.25">
      <c r="A8" t="s">
        <v>8516</v>
      </c>
      <c r="B8">
        <v>244</v>
      </c>
      <c r="C8" t="s">
        <v>8517</v>
      </c>
    </row>
    <row r="9" spans="1:3" x14ac:dyDescent="0.25">
      <c r="A9" t="s">
        <v>8518</v>
      </c>
      <c r="B9">
        <f>1-264</f>
        <v>-263</v>
      </c>
      <c r="C9" t="s">
        <v>8519</v>
      </c>
    </row>
    <row r="10" spans="1:3" x14ac:dyDescent="0.25">
      <c r="A10" t="s">
        <v>8520</v>
      </c>
      <c r="B10">
        <v>672</v>
      </c>
      <c r="C10" t="s">
        <v>8521</v>
      </c>
    </row>
    <row r="11" spans="1:3" x14ac:dyDescent="0.25">
      <c r="A11" t="s">
        <v>8522</v>
      </c>
      <c r="B11">
        <f>1-268</f>
        <v>-267</v>
      </c>
      <c r="C11" t="s">
        <v>8523</v>
      </c>
    </row>
    <row r="12" spans="1:3" x14ac:dyDescent="0.25">
      <c r="A12" t="s">
        <v>8524</v>
      </c>
      <c r="B12">
        <v>54</v>
      </c>
      <c r="C12" t="s">
        <v>8525</v>
      </c>
    </row>
    <row r="13" spans="1:3" x14ac:dyDescent="0.25">
      <c r="A13" t="s">
        <v>8526</v>
      </c>
      <c r="B13">
        <v>374</v>
      </c>
      <c r="C13" t="s">
        <v>8527</v>
      </c>
    </row>
    <row r="14" spans="1:3" x14ac:dyDescent="0.25">
      <c r="A14" t="s">
        <v>8528</v>
      </c>
      <c r="B14">
        <v>297</v>
      </c>
      <c r="C14" t="s">
        <v>8529</v>
      </c>
    </row>
    <row r="15" spans="1:3" x14ac:dyDescent="0.25">
      <c r="A15" t="s">
        <v>1872</v>
      </c>
      <c r="B15">
        <v>61</v>
      </c>
      <c r="C15" t="s">
        <v>8530</v>
      </c>
    </row>
    <row r="16" spans="1:3" x14ac:dyDescent="0.25">
      <c r="A16" t="s">
        <v>756</v>
      </c>
      <c r="B16">
        <v>43</v>
      </c>
      <c r="C16" t="s">
        <v>8531</v>
      </c>
    </row>
    <row r="17" spans="1:3" x14ac:dyDescent="0.25">
      <c r="A17" t="s">
        <v>8532</v>
      </c>
      <c r="B17">
        <v>994</v>
      </c>
      <c r="C17" t="s">
        <v>8533</v>
      </c>
    </row>
    <row r="18" spans="1:3" x14ac:dyDescent="0.25">
      <c r="C18" t="s">
        <v>8534</v>
      </c>
    </row>
    <row r="19" spans="1:3" x14ac:dyDescent="0.25">
      <c r="A19" t="s">
        <v>8535</v>
      </c>
      <c r="B19">
        <f>1-242</f>
        <v>-241</v>
      </c>
      <c r="C19" t="s">
        <v>8536</v>
      </c>
    </row>
    <row r="20" spans="1:3" x14ac:dyDescent="0.25">
      <c r="A20" t="s">
        <v>8537</v>
      </c>
      <c r="B20">
        <v>973</v>
      </c>
      <c r="C20" t="s">
        <v>8538</v>
      </c>
    </row>
    <row r="21" spans="1:3" x14ac:dyDescent="0.25">
      <c r="A21" t="s">
        <v>8539</v>
      </c>
      <c r="B21">
        <v>880</v>
      </c>
      <c r="C21" t="s">
        <v>8540</v>
      </c>
    </row>
    <row r="22" spans="1:3" x14ac:dyDescent="0.25">
      <c r="A22" t="s">
        <v>8541</v>
      </c>
      <c r="B22">
        <f>1-246</f>
        <v>-245</v>
      </c>
      <c r="C22" t="s">
        <v>8542</v>
      </c>
    </row>
    <row r="23" spans="1:3" x14ac:dyDescent="0.25">
      <c r="A23" t="s">
        <v>8543</v>
      </c>
      <c r="B23">
        <v>375</v>
      </c>
      <c r="C23" t="s">
        <v>8544</v>
      </c>
    </row>
    <row r="24" spans="1:3" x14ac:dyDescent="0.25">
      <c r="A24" t="s">
        <v>3597</v>
      </c>
      <c r="B24">
        <v>32</v>
      </c>
      <c r="C24" t="s">
        <v>8545</v>
      </c>
    </row>
    <row r="25" spans="1:3" x14ac:dyDescent="0.25">
      <c r="A25" t="s">
        <v>8546</v>
      </c>
      <c r="B25">
        <v>501</v>
      </c>
      <c r="C25" t="s">
        <v>8547</v>
      </c>
    </row>
    <row r="26" spans="1:3" x14ac:dyDescent="0.25">
      <c r="A26" t="s">
        <v>8548</v>
      </c>
      <c r="B26">
        <v>229</v>
      </c>
      <c r="C26" t="s">
        <v>8549</v>
      </c>
    </row>
    <row r="27" spans="1:3" x14ac:dyDescent="0.25">
      <c r="A27" t="s">
        <v>8550</v>
      </c>
      <c r="B27">
        <f>1-441</f>
        <v>-440</v>
      </c>
      <c r="C27" t="s">
        <v>8551</v>
      </c>
    </row>
    <row r="28" spans="1:3" x14ac:dyDescent="0.25">
      <c r="A28" t="s">
        <v>8552</v>
      </c>
      <c r="B28">
        <v>975</v>
      </c>
      <c r="C28" t="s">
        <v>8553</v>
      </c>
    </row>
    <row r="29" spans="1:3" x14ac:dyDescent="0.25">
      <c r="A29" t="s">
        <v>8296</v>
      </c>
      <c r="B29">
        <v>591</v>
      </c>
      <c r="C29" t="s">
        <v>8554</v>
      </c>
    </row>
    <row r="30" spans="1:3" x14ac:dyDescent="0.25">
      <c r="A30" t="s">
        <v>8555</v>
      </c>
      <c r="B30">
        <v>387</v>
      </c>
      <c r="C30" t="s">
        <v>8556</v>
      </c>
    </row>
    <row r="31" spans="1:3" x14ac:dyDescent="0.25">
      <c r="A31" t="s">
        <v>8557</v>
      </c>
      <c r="B31">
        <v>267</v>
      </c>
      <c r="C31" t="s">
        <v>8558</v>
      </c>
    </row>
    <row r="32" spans="1:3" x14ac:dyDescent="0.25">
      <c r="A32" t="s">
        <v>8559</v>
      </c>
      <c r="B32" t="s">
        <v>8560</v>
      </c>
      <c r="C32" t="s">
        <v>8561</v>
      </c>
    </row>
    <row r="33" spans="1:3" x14ac:dyDescent="0.25">
      <c r="A33" t="s">
        <v>8562</v>
      </c>
      <c r="B33">
        <v>55</v>
      </c>
      <c r="C33" t="s">
        <v>8563</v>
      </c>
    </row>
    <row r="34" spans="1:3" x14ac:dyDescent="0.25">
      <c r="A34" t="s">
        <v>8564</v>
      </c>
      <c r="B34">
        <v>246</v>
      </c>
      <c r="C34" t="s">
        <v>8565</v>
      </c>
    </row>
    <row r="35" spans="1:3" x14ac:dyDescent="0.25">
      <c r="A35" t="s">
        <v>8566</v>
      </c>
      <c r="B35">
        <v>673</v>
      </c>
      <c r="C35" t="s">
        <v>8567</v>
      </c>
    </row>
    <row r="36" spans="1:3" x14ac:dyDescent="0.25">
      <c r="A36" t="s">
        <v>8568</v>
      </c>
      <c r="B36">
        <v>359</v>
      </c>
      <c r="C36" t="s">
        <v>8569</v>
      </c>
    </row>
    <row r="37" spans="1:3" x14ac:dyDescent="0.25">
      <c r="A37" t="s">
        <v>8570</v>
      </c>
      <c r="B37">
        <v>226</v>
      </c>
      <c r="C37" t="s">
        <v>8571</v>
      </c>
    </row>
    <row r="38" spans="1:3" x14ac:dyDescent="0.25">
      <c r="A38" t="s">
        <v>8572</v>
      </c>
      <c r="B38">
        <v>257</v>
      </c>
      <c r="C38" t="s">
        <v>8573</v>
      </c>
    </row>
    <row r="39" spans="1:3" x14ac:dyDescent="0.25">
      <c r="C39" t="s">
        <v>8574</v>
      </c>
    </row>
    <row r="40" spans="1:3" x14ac:dyDescent="0.25">
      <c r="A40" t="s">
        <v>8575</v>
      </c>
      <c r="B40">
        <v>855</v>
      </c>
      <c r="C40" t="s">
        <v>8576</v>
      </c>
    </row>
    <row r="41" spans="1:3" x14ac:dyDescent="0.25">
      <c r="A41" t="s">
        <v>8577</v>
      </c>
      <c r="B41">
        <v>237</v>
      </c>
      <c r="C41" t="s">
        <v>8578</v>
      </c>
    </row>
    <row r="42" spans="1:3" x14ac:dyDescent="0.25">
      <c r="A42" t="s">
        <v>305</v>
      </c>
      <c r="B42">
        <v>1</v>
      </c>
      <c r="C42" t="s">
        <v>8579</v>
      </c>
    </row>
    <row r="43" spans="1:3" x14ac:dyDescent="0.25">
      <c r="A43" t="s">
        <v>8580</v>
      </c>
      <c r="B43">
        <v>238</v>
      </c>
      <c r="C43" t="s">
        <v>8581</v>
      </c>
    </row>
    <row r="44" spans="1:3" x14ac:dyDescent="0.25">
      <c r="A44" t="s">
        <v>8582</v>
      </c>
      <c r="B44">
        <f>1-345</f>
        <v>-344</v>
      </c>
      <c r="C44" t="s">
        <v>8583</v>
      </c>
    </row>
    <row r="45" spans="1:3" x14ac:dyDescent="0.25">
      <c r="A45" t="s">
        <v>8584</v>
      </c>
      <c r="B45">
        <v>236</v>
      </c>
      <c r="C45" t="s">
        <v>8585</v>
      </c>
    </row>
    <row r="46" spans="1:3" x14ac:dyDescent="0.25">
      <c r="A46" t="s">
        <v>8586</v>
      </c>
      <c r="B46">
        <v>235</v>
      </c>
      <c r="C46" t="s">
        <v>8587</v>
      </c>
    </row>
    <row r="47" spans="1:3" x14ac:dyDescent="0.25">
      <c r="A47" t="s">
        <v>8588</v>
      </c>
      <c r="B47">
        <v>56</v>
      </c>
      <c r="C47" t="s">
        <v>8589</v>
      </c>
    </row>
    <row r="48" spans="1:3" x14ac:dyDescent="0.25">
      <c r="A48" t="s">
        <v>13</v>
      </c>
      <c r="B48">
        <v>86</v>
      </c>
      <c r="C48" t="s">
        <v>8590</v>
      </c>
    </row>
    <row r="49" spans="1:3" x14ac:dyDescent="0.25">
      <c r="A49" t="s">
        <v>8591</v>
      </c>
      <c r="B49">
        <v>53</v>
      </c>
      <c r="C49" t="s">
        <v>8592</v>
      </c>
    </row>
    <row r="50" spans="1:3" x14ac:dyDescent="0.25">
      <c r="A50" t="s">
        <v>8593</v>
      </c>
      <c r="B50">
        <v>61</v>
      </c>
      <c r="C50" t="s">
        <v>8594</v>
      </c>
    </row>
    <row r="51" spans="1:3" x14ac:dyDescent="0.25">
      <c r="A51" t="s">
        <v>8595</v>
      </c>
      <c r="B51">
        <v>57</v>
      </c>
      <c r="C51" t="s">
        <v>8596</v>
      </c>
    </row>
    <row r="52" spans="1:3" x14ac:dyDescent="0.25">
      <c r="A52" t="s">
        <v>8597</v>
      </c>
      <c r="B52">
        <v>269</v>
      </c>
      <c r="C52" t="s">
        <v>8598</v>
      </c>
    </row>
    <row r="53" spans="1:3" x14ac:dyDescent="0.25">
      <c r="A53" t="s">
        <v>8599</v>
      </c>
      <c r="B53">
        <v>243</v>
      </c>
      <c r="C53" t="s">
        <v>8600</v>
      </c>
    </row>
    <row r="54" spans="1:3" x14ac:dyDescent="0.25">
      <c r="A54" t="s">
        <v>8601</v>
      </c>
      <c r="B54">
        <v>242</v>
      </c>
      <c r="C54" t="s">
        <v>8602</v>
      </c>
    </row>
    <row r="55" spans="1:3" x14ac:dyDescent="0.25">
      <c r="A55" t="s">
        <v>8603</v>
      </c>
      <c r="B55">
        <v>682</v>
      </c>
      <c r="C55" t="s">
        <v>8604</v>
      </c>
    </row>
    <row r="56" spans="1:3" x14ac:dyDescent="0.25">
      <c r="A56" t="s">
        <v>8297</v>
      </c>
      <c r="B56">
        <v>506</v>
      </c>
      <c r="C56" t="s">
        <v>8605</v>
      </c>
    </row>
    <row r="57" spans="1:3" x14ac:dyDescent="0.25">
      <c r="A57" t="s">
        <v>8606</v>
      </c>
      <c r="B57">
        <v>225</v>
      </c>
      <c r="C57" t="s">
        <v>8607</v>
      </c>
    </row>
    <row r="58" spans="1:3" x14ac:dyDescent="0.25">
      <c r="A58" t="s">
        <v>8608</v>
      </c>
      <c r="B58">
        <v>385</v>
      </c>
      <c r="C58" t="s">
        <v>8609</v>
      </c>
    </row>
    <row r="59" spans="1:3" x14ac:dyDescent="0.25">
      <c r="A59" t="s">
        <v>8610</v>
      </c>
      <c r="B59">
        <v>53</v>
      </c>
      <c r="C59" t="s">
        <v>8611</v>
      </c>
    </row>
    <row r="60" spans="1:3" x14ac:dyDescent="0.25">
      <c r="A60" t="s">
        <v>8612</v>
      </c>
      <c r="B60">
        <v>357</v>
      </c>
      <c r="C60" t="s">
        <v>8613</v>
      </c>
    </row>
    <row r="61" spans="1:3" x14ac:dyDescent="0.25">
      <c r="A61" t="s">
        <v>3660</v>
      </c>
      <c r="B61">
        <v>420</v>
      </c>
      <c r="C61" t="s">
        <v>8614</v>
      </c>
    </row>
    <row r="62" spans="1:3" x14ac:dyDescent="0.25">
      <c r="A62" t="s">
        <v>8298</v>
      </c>
      <c r="C62" t="s">
        <v>8615</v>
      </c>
    </row>
    <row r="63" spans="1:3" x14ac:dyDescent="0.25">
      <c r="C63" t="s">
        <v>8616</v>
      </c>
    </row>
    <row r="64" spans="1:3" x14ac:dyDescent="0.25">
      <c r="A64" t="s">
        <v>680</v>
      </c>
      <c r="B64">
        <v>45</v>
      </c>
      <c r="C64" t="s">
        <v>8617</v>
      </c>
    </row>
    <row r="65" spans="1:3" x14ac:dyDescent="0.25">
      <c r="A65" t="s">
        <v>8618</v>
      </c>
      <c r="B65">
        <v>253</v>
      </c>
      <c r="C65" t="s">
        <v>8619</v>
      </c>
    </row>
    <row r="66" spans="1:3" x14ac:dyDescent="0.25">
      <c r="A66" t="s">
        <v>8620</v>
      </c>
      <c r="B66">
        <f>1-767</f>
        <v>-766</v>
      </c>
      <c r="C66" t="s">
        <v>8621</v>
      </c>
    </row>
    <row r="67" spans="1:3" x14ac:dyDescent="0.25">
      <c r="A67" t="s">
        <v>8622</v>
      </c>
      <c r="B67" t="s">
        <v>8623</v>
      </c>
      <c r="C67" t="s">
        <v>8624</v>
      </c>
    </row>
    <row r="68" spans="1:3" x14ac:dyDescent="0.25">
      <c r="C68" t="s">
        <v>8625</v>
      </c>
    </row>
    <row r="69" spans="1:3" x14ac:dyDescent="0.25">
      <c r="A69" t="s">
        <v>8626</v>
      </c>
      <c r="B69">
        <v>670</v>
      </c>
      <c r="C69" t="s">
        <v>8627</v>
      </c>
    </row>
    <row r="70" spans="1:3" x14ac:dyDescent="0.25">
      <c r="A70" t="s">
        <v>8628</v>
      </c>
      <c r="B70">
        <v>593</v>
      </c>
      <c r="C70" t="s">
        <v>8629</v>
      </c>
    </row>
    <row r="71" spans="1:3" x14ac:dyDescent="0.25">
      <c r="A71" t="s">
        <v>8630</v>
      </c>
      <c r="B71">
        <v>20</v>
      </c>
      <c r="C71" t="s">
        <v>8631</v>
      </c>
    </row>
    <row r="72" spans="1:3" x14ac:dyDescent="0.25">
      <c r="A72" t="s">
        <v>8632</v>
      </c>
      <c r="B72">
        <v>503</v>
      </c>
      <c r="C72" t="s">
        <v>8633</v>
      </c>
    </row>
    <row r="73" spans="1:3" x14ac:dyDescent="0.25">
      <c r="A73" t="s">
        <v>8634</v>
      </c>
      <c r="B73">
        <v>240</v>
      </c>
      <c r="C73" t="s">
        <v>8635</v>
      </c>
    </row>
    <row r="74" spans="1:3" x14ac:dyDescent="0.25">
      <c r="A74" t="s">
        <v>8636</v>
      </c>
      <c r="B74">
        <v>291</v>
      </c>
      <c r="C74" t="s">
        <v>8637</v>
      </c>
    </row>
    <row r="75" spans="1:3" x14ac:dyDescent="0.25">
      <c r="A75" t="s">
        <v>8638</v>
      </c>
      <c r="B75">
        <v>372</v>
      </c>
      <c r="C75" t="s">
        <v>8639</v>
      </c>
    </row>
    <row r="76" spans="1:3" x14ac:dyDescent="0.25">
      <c r="A76" t="s">
        <v>8640</v>
      </c>
      <c r="B76">
        <v>251</v>
      </c>
      <c r="C76" t="s">
        <v>8641</v>
      </c>
    </row>
    <row r="77" spans="1:3" x14ac:dyDescent="0.25">
      <c r="C77" t="s">
        <v>8642</v>
      </c>
    </row>
    <row r="78" spans="1:3" x14ac:dyDescent="0.25">
      <c r="A78" t="s">
        <v>8643</v>
      </c>
      <c r="B78">
        <v>500</v>
      </c>
      <c r="C78" t="s">
        <v>8644</v>
      </c>
    </row>
    <row r="79" spans="1:3" x14ac:dyDescent="0.25">
      <c r="A79" t="s">
        <v>8645</v>
      </c>
      <c r="B79">
        <v>298</v>
      </c>
      <c r="C79" t="s">
        <v>8646</v>
      </c>
    </row>
    <row r="80" spans="1:3" x14ac:dyDescent="0.25">
      <c r="A80" t="s">
        <v>8647</v>
      </c>
      <c r="B80">
        <v>679</v>
      </c>
      <c r="C80" t="s">
        <v>8648</v>
      </c>
    </row>
    <row r="81" spans="1:3" x14ac:dyDescent="0.25">
      <c r="A81" t="s">
        <v>995</v>
      </c>
      <c r="B81">
        <v>358</v>
      </c>
      <c r="C81" t="s">
        <v>8649</v>
      </c>
    </row>
    <row r="82" spans="1:3" x14ac:dyDescent="0.25">
      <c r="A82" t="s">
        <v>589</v>
      </c>
      <c r="B82">
        <v>33</v>
      </c>
      <c r="C82" t="s">
        <v>8650</v>
      </c>
    </row>
    <row r="83" spans="1:3" x14ac:dyDescent="0.25">
      <c r="A83" t="s">
        <v>8651</v>
      </c>
      <c r="B83">
        <v>594</v>
      </c>
      <c r="C83" t="s">
        <v>8652</v>
      </c>
    </row>
    <row r="84" spans="1:3" x14ac:dyDescent="0.25">
      <c r="A84" t="s">
        <v>8653</v>
      </c>
      <c r="B84">
        <v>689</v>
      </c>
      <c r="C84" t="s">
        <v>8654</v>
      </c>
    </row>
    <row r="85" spans="1:3" x14ac:dyDescent="0.25">
      <c r="A85" t="s">
        <v>8655</v>
      </c>
      <c r="B85">
        <v>262</v>
      </c>
      <c r="C85" t="s">
        <v>8656</v>
      </c>
    </row>
    <row r="86" spans="1:3" x14ac:dyDescent="0.25">
      <c r="C86" t="s">
        <v>8657</v>
      </c>
    </row>
    <row r="87" spans="1:3" x14ac:dyDescent="0.25">
      <c r="A87" t="s">
        <v>8658</v>
      </c>
      <c r="B87">
        <v>241</v>
      </c>
      <c r="C87" t="s">
        <v>8659</v>
      </c>
    </row>
    <row r="88" spans="1:3" x14ac:dyDescent="0.25">
      <c r="A88" t="s">
        <v>8660</v>
      </c>
      <c r="B88">
        <v>220</v>
      </c>
      <c r="C88" t="s">
        <v>8661</v>
      </c>
    </row>
    <row r="89" spans="1:3" x14ac:dyDescent="0.25">
      <c r="A89" t="s">
        <v>8662</v>
      </c>
      <c r="B89">
        <v>995</v>
      </c>
      <c r="C89" t="s">
        <v>8663</v>
      </c>
    </row>
    <row r="90" spans="1:3" x14ac:dyDescent="0.25">
      <c r="A90" t="s">
        <v>21</v>
      </c>
      <c r="B90">
        <v>49</v>
      </c>
      <c r="C90" t="s">
        <v>8664</v>
      </c>
    </row>
    <row r="91" spans="1:3" x14ac:dyDescent="0.25">
      <c r="A91" t="s">
        <v>8665</v>
      </c>
      <c r="B91">
        <v>233</v>
      </c>
      <c r="C91" t="s">
        <v>8666</v>
      </c>
    </row>
    <row r="92" spans="1:3" x14ac:dyDescent="0.25">
      <c r="A92" t="s">
        <v>8667</v>
      </c>
      <c r="B92">
        <v>350</v>
      </c>
      <c r="C92" t="s">
        <v>8668</v>
      </c>
    </row>
    <row r="93" spans="1:3" x14ac:dyDescent="0.25">
      <c r="A93" t="s">
        <v>6</v>
      </c>
      <c r="B93">
        <v>44</v>
      </c>
      <c r="C93" t="s">
        <v>8669</v>
      </c>
    </row>
    <row r="94" spans="1:3" x14ac:dyDescent="0.25">
      <c r="A94" t="s">
        <v>2475</v>
      </c>
      <c r="B94">
        <v>30</v>
      </c>
      <c r="C94" t="s">
        <v>8670</v>
      </c>
    </row>
    <row r="95" spans="1:3" x14ac:dyDescent="0.25">
      <c r="A95" t="s">
        <v>8671</v>
      </c>
      <c r="B95">
        <v>299</v>
      </c>
      <c r="C95" t="s">
        <v>8672</v>
      </c>
    </row>
    <row r="96" spans="1:3" x14ac:dyDescent="0.25">
      <c r="A96" t="s">
        <v>8673</v>
      </c>
      <c r="B96">
        <f>1-473</f>
        <v>-472</v>
      </c>
      <c r="C96" t="s">
        <v>8674</v>
      </c>
    </row>
    <row r="97" spans="1:3" x14ac:dyDescent="0.25">
      <c r="A97" t="s">
        <v>8675</v>
      </c>
      <c r="B97">
        <v>590</v>
      </c>
      <c r="C97" t="s">
        <v>8676</v>
      </c>
    </row>
    <row r="98" spans="1:3" x14ac:dyDescent="0.25">
      <c r="A98" t="s">
        <v>8677</v>
      </c>
      <c r="B98">
        <f>1-671</f>
        <v>-670</v>
      </c>
      <c r="C98" t="s">
        <v>8678</v>
      </c>
    </row>
    <row r="99" spans="1:3" x14ac:dyDescent="0.25">
      <c r="A99" t="s">
        <v>8679</v>
      </c>
      <c r="B99">
        <v>502</v>
      </c>
      <c r="C99" t="s">
        <v>8680</v>
      </c>
    </row>
    <row r="100" spans="1:3" x14ac:dyDescent="0.25">
      <c r="A100" t="s">
        <v>8681</v>
      </c>
      <c r="B100">
        <v>224</v>
      </c>
      <c r="C100" t="s">
        <v>8682</v>
      </c>
    </row>
    <row r="101" spans="1:3" x14ac:dyDescent="0.25">
      <c r="A101" t="s">
        <v>8683</v>
      </c>
      <c r="B101">
        <v>245</v>
      </c>
      <c r="C101" t="s">
        <v>8684</v>
      </c>
    </row>
    <row r="102" spans="1:3" x14ac:dyDescent="0.25">
      <c r="A102" t="s">
        <v>8685</v>
      </c>
      <c r="B102">
        <v>592</v>
      </c>
      <c r="C102" t="s">
        <v>8686</v>
      </c>
    </row>
    <row r="103" spans="1:3" x14ac:dyDescent="0.25">
      <c r="C103" t="s">
        <v>8687</v>
      </c>
    </row>
    <row r="104" spans="1:3" x14ac:dyDescent="0.25">
      <c r="A104" t="s">
        <v>8688</v>
      </c>
      <c r="B104">
        <v>509</v>
      </c>
      <c r="C104" t="s">
        <v>8689</v>
      </c>
    </row>
    <row r="105" spans="1:3" x14ac:dyDescent="0.25">
      <c r="A105" t="s">
        <v>8690</v>
      </c>
      <c r="B105">
        <v>672</v>
      </c>
      <c r="C105" t="s">
        <v>8691</v>
      </c>
    </row>
    <row r="106" spans="1:3" x14ac:dyDescent="0.25">
      <c r="A106" t="s">
        <v>8692</v>
      </c>
      <c r="B106">
        <v>39</v>
      </c>
      <c r="C106" t="s">
        <v>8693</v>
      </c>
    </row>
    <row r="107" spans="1:3" x14ac:dyDescent="0.25">
      <c r="A107" t="s">
        <v>8694</v>
      </c>
      <c r="B107">
        <v>504</v>
      </c>
      <c r="C107" t="s">
        <v>8695</v>
      </c>
    </row>
    <row r="108" spans="1:3" x14ac:dyDescent="0.25">
      <c r="A108" t="s">
        <v>8696</v>
      </c>
      <c r="B108">
        <v>852</v>
      </c>
      <c r="C108" t="s">
        <v>8697</v>
      </c>
    </row>
    <row r="109" spans="1:3" x14ac:dyDescent="0.25">
      <c r="A109" t="s">
        <v>3195</v>
      </c>
      <c r="B109">
        <v>36</v>
      </c>
      <c r="C109" t="s">
        <v>8698</v>
      </c>
    </row>
    <row r="110" spans="1:3" x14ac:dyDescent="0.25">
      <c r="C110" t="s">
        <v>8699</v>
      </c>
    </row>
    <row r="111" spans="1:3" x14ac:dyDescent="0.25">
      <c r="A111" t="s">
        <v>8700</v>
      </c>
      <c r="B111">
        <v>354</v>
      </c>
      <c r="C111" t="s">
        <v>8701</v>
      </c>
    </row>
    <row r="112" spans="1:3" x14ac:dyDescent="0.25">
      <c r="A112" t="s">
        <v>8702</v>
      </c>
      <c r="B112">
        <v>91</v>
      </c>
      <c r="C112" t="s">
        <v>8703</v>
      </c>
    </row>
    <row r="113" spans="1:3" x14ac:dyDescent="0.25">
      <c r="A113" t="s">
        <v>8704</v>
      </c>
      <c r="B113">
        <v>62</v>
      </c>
      <c r="C113" t="s">
        <v>8705</v>
      </c>
    </row>
    <row r="114" spans="1:3" x14ac:dyDescent="0.25">
      <c r="A114" t="s">
        <v>8706</v>
      </c>
      <c r="B114">
        <v>98</v>
      </c>
      <c r="C114" t="s">
        <v>8707</v>
      </c>
    </row>
    <row r="115" spans="1:3" x14ac:dyDescent="0.25">
      <c r="A115" t="s">
        <v>8708</v>
      </c>
      <c r="B115">
        <v>964</v>
      </c>
      <c r="C115" t="s">
        <v>8709</v>
      </c>
    </row>
    <row r="116" spans="1:3" x14ac:dyDescent="0.25">
      <c r="A116" t="s">
        <v>3652</v>
      </c>
      <c r="B116">
        <v>353</v>
      </c>
      <c r="C116" t="s">
        <v>8710</v>
      </c>
    </row>
    <row r="117" spans="1:3" x14ac:dyDescent="0.25">
      <c r="A117" t="s">
        <v>8711</v>
      </c>
      <c r="B117">
        <v>972</v>
      </c>
      <c r="C117" t="s">
        <v>8712</v>
      </c>
    </row>
    <row r="118" spans="1:3" x14ac:dyDescent="0.25">
      <c r="A118" t="s">
        <v>505</v>
      </c>
      <c r="B118">
        <v>39</v>
      </c>
      <c r="C118" t="s">
        <v>8713</v>
      </c>
    </row>
    <row r="119" spans="1:3" x14ac:dyDescent="0.25">
      <c r="C119" t="s">
        <v>8714</v>
      </c>
    </row>
    <row r="120" spans="1:3" x14ac:dyDescent="0.25">
      <c r="A120" t="s">
        <v>8715</v>
      </c>
      <c r="B120">
        <f>1-876</f>
        <v>-875</v>
      </c>
      <c r="C120" t="s">
        <v>8716</v>
      </c>
    </row>
    <row r="121" spans="1:3" x14ac:dyDescent="0.25">
      <c r="A121" t="s">
        <v>8717</v>
      </c>
      <c r="B121">
        <v>81</v>
      </c>
      <c r="C121" t="s">
        <v>8718</v>
      </c>
    </row>
    <row r="122" spans="1:3" x14ac:dyDescent="0.25">
      <c r="A122" t="s">
        <v>8719</v>
      </c>
      <c r="B122">
        <v>962</v>
      </c>
      <c r="C122" t="s">
        <v>8720</v>
      </c>
    </row>
    <row r="123" spans="1:3" x14ac:dyDescent="0.25">
      <c r="C123" t="s">
        <v>8721</v>
      </c>
    </row>
    <row r="124" spans="1:3" x14ac:dyDescent="0.25">
      <c r="A124" t="s">
        <v>8722</v>
      </c>
      <c r="B124">
        <v>7</v>
      </c>
      <c r="C124" t="s">
        <v>8723</v>
      </c>
    </row>
    <row r="125" spans="1:3" x14ac:dyDescent="0.25">
      <c r="A125" t="s">
        <v>8724</v>
      </c>
      <c r="B125">
        <v>254</v>
      </c>
      <c r="C125" t="s">
        <v>8725</v>
      </c>
    </row>
    <row r="126" spans="1:3" x14ac:dyDescent="0.25">
      <c r="A126" t="s">
        <v>8726</v>
      </c>
      <c r="B126">
        <v>686</v>
      </c>
      <c r="C126" t="s">
        <v>8727</v>
      </c>
    </row>
    <row r="127" spans="1:3" x14ac:dyDescent="0.25">
      <c r="A127" t="s">
        <v>8728</v>
      </c>
      <c r="B127">
        <v>850</v>
      </c>
      <c r="C127" t="s">
        <v>8729</v>
      </c>
    </row>
    <row r="128" spans="1:3" x14ac:dyDescent="0.25">
      <c r="A128" t="s">
        <v>8730</v>
      </c>
      <c r="B128">
        <v>82</v>
      </c>
      <c r="C128" t="s">
        <v>8731</v>
      </c>
    </row>
    <row r="129" spans="1:3" x14ac:dyDescent="0.25">
      <c r="A129" t="s">
        <v>8732</v>
      </c>
      <c r="B129">
        <v>965</v>
      </c>
      <c r="C129" t="s">
        <v>8733</v>
      </c>
    </row>
    <row r="130" spans="1:3" x14ac:dyDescent="0.25">
      <c r="A130" t="s">
        <v>8734</v>
      </c>
      <c r="B130">
        <v>996</v>
      </c>
      <c r="C130" t="s">
        <v>8735</v>
      </c>
    </row>
    <row r="131" spans="1:3" x14ac:dyDescent="0.25">
      <c r="C131" t="s">
        <v>8736</v>
      </c>
    </row>
    <row r="132" spans="1:3" x14ac:dyDescent="0.25">
      <c r="A132" t="s">
        <v>8737</v>
      </c>
      <c r="B132">
        <v>856</v>
      </c>
      <c r="C132" t="s">
        <v>8738</v>
      </c>
    </row>
    <row r="133" spans="1:3" x14ac:dyDescent="0.25">
      <c r="A133" t="s">
        <v>8739</v>
      </c>
      <c r="B133">
        <v>371</v>
      </c>
      <c r="C133" t="s">
        <v>8740</v>
      </c>
    </row>
    <row r="134" spans="1:3" x14ac:dyDescent="0.25">
      <c r="A134" t="s">
        <v>8741</v>
      </c>
      <c r="B134">
        <v>961</v>
      </c>
      <c r="C134" t="s">
        <v>8742</v>
      </c>
    </row>
    <row r="135" spans="1:3" x14ac:dyDescent="0.25">
      <c r="A135" t="s">
        <v>8743</v>
      </c>
      <c r="B135">
        <v>266</v>
      </c>
      <c r="C135" t="s">
        <v>8744</v>
      </c>
    </row>
    <row r="136" spans="1:3" x14ac:dyDescent="0.25">
      <c r="A136" t="s">
        <v>8745</v>
      </c>
      <c r="B136">
        <v>231</v>
      </c>
      <c r="C136" t="s">
        <v>8746</v>
      </c>
    </row>
    <row r="137" spans="1:3" x14ac:dyDescent="0.25">
      <c r="A137" t="s">
        <v>8747</v>
      </c>
      <c r="B137">
        <v>218</v>
      </c>
      <c r="C137" t="s">
        <v>8748</v>
      </c>
    </row>
    <row r="138" spans="1:3" x14ac:dyDescent="0.25">
      <c r="A138" t="s">
        <v>8749</v>
      </c>
      <c r="B138">
        <v>423</v>
      </c>
      <c r="C138" t="s">
        <v>8750</v>
      </c>
    </row>
    <row r="139" spans="1:3" x14ac:dyDescent="0.25">
      <c r="A139" t="s">
        <v>8751</v>
      </c>
      <c r="B139">
        <v>370</v>
      </c>
      <c r="C139" t="s">
        <v>8752</v>
      </c>
    </row>
    <row r="140" spans="1:3" x14ac:dyDescent="0.25">
      <c r="A140" t="s">
        <v>8753</v>
      </c>
      <c r="B140">
        <v>352</v>
      </c>
      <c r="C140" t="s">
        <v>8754</v>
      </c>
    </row>
    <row r="141" spans="1:3" x14ac:dyDescent="0.25">
      <c r="C141" t="s">
        <v>8755</v>
      </c>
    </row>
    <row r="142" spans="1:3" x14ac:dyDescent="0.25">
      <c r="A142" t="s">
        <v>8756</v>
      </c>
      <c r="B142">
        <v>853</v>
      </c>
      <c r="C142" t="s">
        <v>8757</v>
      </c>
    </row>
    <row r="143" spans="1:3" x14ac:dyDescent="0.25">
      <c r="A143" t="s">
        <v>8758</v>
      </c>
      <c r="B143">
        <v>389</v>
      </c>
      <c r="C143" t="s">
        <v>8759</v>
      </c>
    </row>
    <row r="144" spans="1:3" x14ac:dyDescent="0.25">
      <c r="A144" t="s">
        <v>8760</v>
      </c>
      <c r="B144">
        <v>261</v>
      </c>
      <c r="C144" t="s">
        <v>8761</v>
      </c>
    </row>
    <row r="145" spans="1:3" x14ac:dyDescent="0.25">
      <c r="A145" t="s">
        <v>8762</v>
      </c>
      <c r="B145">
        <v>265</v>
      </c>
      <c r="C145" t="s">
        <v>8763</v>
      </c>
    </row>
    <row r="146" spans="1:3" x14ac:dyDescent="0.25">
      <c r="A146" t="s">
        <v>8764</v>
      </c>
      <c r="B146">
        <v>60</v>
      </c>
      <c r="C146" t="s">
        <v>8765</v>
      </c>
    </row>
    <row r="147" spans="1:3" x14ac:dyDescent="0.25">
      <c r="A147" t="s">
        <v>8766</v>
      </c>
      <c r="B147">
        <v>960</v>
      </c>
      <c r="C147" t="s">
        <v>8767</v>
      </c>
    </row>
    <row r="148" spans="1:3" x14ac:dyDescent="0.25">
      <c r="A148" t="s">
        <v>8768</v>
      </c>
      <c r="B148">
        <v>223</v>
      </c>
      <c r="C148" t="s">
        <v>8769</v>
      </c>
    </row>
    <row r="149" spans="1:3" x14ac:dyDescent="0.25">
      <c r="A149" t="s">
        <v>8770</v>
      </c>
      <c r="B149">
        <v>356</v>
      </c>
      <c r="C149" t="s">
        <v>8771</v>
      </c>
    </row>
    <row r="150" spans="1:3" x14ac:dyDescent="0.25">
      <c r="A150" t="s">
        <v>8772</v>
      </c>
      <c r="B150">
        <v>692</v>
      </c>
      <c r="C150" t="s">
        <v>8773</v>
      </c>
    </row>
    <row r="151" spans="1:3" x14ac:dyDescent="0.25">
      <c r="A151" t="s">
        <v>8774</v>
      </c>
      <c r="B151">
        <v>596</v>
      </c>
      <c r="C151" t="s">
        <v>8775</v>
      </c>
    </row>
    <row r="152" spans="1:3" x14ac:dyDescent="0.25">
      <c r="A152" t="s">
        <v>8776</v>
      </c>
      <c r="B152">
        <v>222</v>
      </c>
      <c r="C152" t="s">
        <v>8777</v>
      </c>
    </row>
    <row r="153" spans="1:3" x14ac:dyDescent="0.25">
      <c r="A153" t="s">
        <v>8778</v>
      </c>
      <c r="B153">
        <v>230</v>
      </c>
      <c r="C153" t="s">
        <v>8779</v>
      </c>
    </row>
    <row r="154" spans="1:3" x14ac:dyDescent="0.25">
      <c r="A154" t="s">
        <v>8780</v>
      </c>
      <c r="B154">
        <v>269</v>
      </c>
      <c r="C154" t="s">
        <v>8781</v>
      </c>
    </row>
    <row r="155" spans="1:3" x14ac:dyDescent="0.25">
      <c r="A155" t="s">
        <v>8782</v>
      </c>
      <c r="B155">
        <v>52</v>
      </c>
      <c r="C155" t="s">
        <v>8783</v>
      </c>
    </row>
    <row r="156" spans="1:3" x14ac:dyDescent="0.25">
      <c r="A156" t="s">
        <v>8784</v>
      </c>
      <c r="B156">
        <v>691</v>
      </c>
      <c r="C156" t="s">
        <v>8785</v>
      </c>
    </row>
    <row r="157" spans="1:3" x14ac:dyDescent="0.25">
      <c r="A157" t="s">
        <v>8786</v>
      </c>
      <c r="B157">
        <v>373</v>
      </c>
      <c r="C157" t="s">
        <v>8787</v>
      </c>
    </row>
    <row r="158" spans="1:3" x14ac:dyDescent="0.25">
      <c r="A158" t="s">
        <v>8788</v>
      </c>
      <c r="B158">
        <v>377</v>
      </c>
      <c r="C158" t="s">
        <v>8789</v>
      </c>
    </row>
    <row r="159" spans="1:3" x14ac:dyDescent="0.25">
      <c r="A159" t="s">
        <v>8790</v>
      </c>
      <c r="B159">
        <v>976</v>
      </c>
      <c r="C159" t="s">
        <v>8791</v>
      </c>
    </row>
    <row r="160" spans="1:3" x14ac:dyDescent="0.25">
      <c r="A160" t="s">
        <v>8792</v>
      </c>
      <c r="B160">
        <f>1-664</f>
        <v>-663</v>
      </c>
      <c r="C160" t="s">
        <v>8793</v>
      </c>
    </row>
    <row r="161" spans="1:3" x14ac:dyDescent="0.25">
      <c r="A161" t="s">
        <v>8794</v>
      </c>
      <c r="B161">
        <v>212</v>
      </c>
      <c r="C161" t="s">
        <v>8795</v>
      </c>
    </row>
    <row r="162" spans="1:3" x14ac:dyDescent="0.25">
      <c r="A162" t="s">
        <v>8796</v>
      </c>
      <c r="B162">
        <v>258</v>
      </c>
      <c r="C162" t="s">
        <v>8797</v>
      </c>
    </row>
    <row r="163" spans="1:3" x14ac:dyDescent="0.25">
      <c r="A163" t="s">
        <v>8798</v>
      </c>
      <c r="B163">
        <v>95</v>
      </c>
      <c r="C163" t="s">
        <v>8799</v>
      </c>
    </row>
    <row r="164" spans="1:3" x14ac:dyDescent="0.25">
      <c r="C164" t="s">
        <v>8800</v>
      </c>
    </row>
    <row r="165" spans="1:3" x14ac:dyDescent="0.25">
      <c r="A165" t="s">
        <v>8801</v>
      </c>
      <c r="B165">
        <v>264</v>
      </c>
      <c r="C165" t="s">
        <v>8802</v>
      </c>
    </row>
    <row r="166" spans="1:3" x14ac:dyDescent="0.25">
      <c r="A166" t="s">
        <v>8803</v>
      </c>
      <c r="B166">
        <v>674</v>
      </c>
      <c r="C166" t="s">
        <v>8804</v>
      </c>
    </row>
    <row r="167" spans="1:3" x14ac:dyDescent="0.25">
      <c r="A167" t="s">
        <v>8805</v>
      </c>
      <c r="B167">
        <v>977</v>
      </c>
      <c r="C167" t="s">
        <v>8806</v>
      </c>
    </row>
    <row r="168" spans="1:3" x14ac:dyDescent="0.25">
      <c r="A168" t="s">
        <v>53</v>
      </c>
      <c r="B168">
        <v>31</v>
      </c>
      <c r="C168" t="s">
        <v>8807</v>
      </c>
    </row>
    <row r="169" spans="1:3" x14ac:dyDescent="0.25">
      <c r="A169" t="s">
        <v>8808</v>
      </c>
      <c r="B169">
        <v>599</v>
      </c>
      <c r="C169" t="s">
        <v>8809</v>
      </c>
    </row>
    <row r="170" spans="1:3" x14ac:dyDescent="0.25">
      <c r="A170" t="s">
        <v>8810</v>
      </c>
      <c r="B170">
        <v>687</v>
      </c>
      <c r="C170" t="s">
        <v>8811</v>
      </c>
    </row>
    <row r="171" spans="1:3" x14ac:dyDescent="0.25">
      <c r="A171" t="s">
        <v>5276</v>
      </c>
      <c r="B171">
        <v>64</v>
      </c>
      <c r="C171" t="s">
        <v>8812</v>
      </c>
    </row>
    <row r="172" spans="1:3" x14ac:dyDescent="0.25">
      <c r="A172" t="s">
        <v>8813</v>
      </c>
      <c r="B172">
        <v>505</v>
      </c>
      <c r="C172" t="s">
        <v>8814</v>
      </c>
    </row>
    <row r="173" spans="1:3" x14ac:dyDescent="0.25">
      <c r="A173" t="s">
        <v>8815</v>
      </c>
      <c r="B173">
        <v>227</v>
      </c>
      <c r="C173" t="s">
        <v>8816</v>
      </c>
    </row>
    <row r="174" spans="1:3" x14ac:dyDescent="0.25">
      <c r="A174" t="s">
        <v>8817</v>
      </c>
      <c r="B174">
        <v>234</v>
      </c>
      <c r="C174" t="s">
        <v>8818</v>
      </c>
    </row>
    <row r="175" spans="1:3" x14ac:dyDescent="0.25">
      <c r="A175" t="s">
        <v>8819</v>
      </c>
      <c r="B175">
        <v>683</v>
      </c>
      <c r="C175" t="s">
        <v>8820</v>
      </c>
    </row>
    <row r="176" spans="1:3" x14ac:dyDescent="0.25">
      <c r="A176" t="s">
        <v>8821</v>
      </c>
      <c r="B176">
        <v>672</v>
      </c>
      <c r="C176" t="s">
        <v>8822</v>
      </c>
    </row>
    <row r="177" spans="1:3" x14ac:dyDescent="0.25">
      <c r="A177" t="s">
        <v>8823</v>
      </c>
      <c r="B177">
        <f>1-670</f>
        <v>-669</v>
      </c>
      <c r="C177" t="s">
        <v>8824</v>
      </c>
    </row>
    <row r="178" spans="1:3" x14ac:dyDescent="0.25">
      <c r="A178" t="s">
        <v>8825</v>
      </c>
      <c r="B178">
        <v>47</v>
      </c>
      <c r="C178" t="s">
        <v>8826</v>
      </c>
    </row>
    <row r="179" spans="1:3" x14ac:dyDescent="0.25">
      <c r="C179" t="s">
        <v>8827</v>
      </c>
    </row>
    <row r="180" spans="1:3" x14ac:dyDescent="0.25">
      <c r="A180" t="s">
        <v>8828</v>
      </c>
      <c r="B180">
        <v>968</v>
      </c>
      <c r="C180" t="s">
        <v>8829</v>
      </c>
    </row>
    <row r="181" spans="1:3" x14ac:dyDescent="0.25">
      <c r="C181" t="s">
        <v>8830</v>
      </c>
    </row>
    <row r="182" spans="1:3" x14ac:dyDescent="0.25">
      <c r="A182" t="s">
        <v>2275</v>
      </c>
      <c r="B182">
        <v>92</v>
      </c>
      <c r="C182" t="s">
        <v>8831</v>
      </c>
    </row>
    <row r="183" spans="1:3" x14ac:dyDescent="0.25">
      <c r="A183" t="s">
        <v>8832</v>
      </c>
      <c r="B183">
        <v>680</v>
      </c>
      <c r="C183" t="s">
        <v>8833</v>
      </c>
    </row>
    <row r="184" spans="1:3" x14ac:dyDescent="0.25">
      <c r="A184" t="s">
        <v>8834</v>
      </c>
      <c r="B184">
        <v>970</v>
      </c>
      <c r="C184" t="s">
        <v>8835</v>
      </c>
    </row>
    <row r="185" spans="1:3" x14ac:dyDescent="0.25">
      <c r="A185" t="s">
        <v>8836</v>
      </c>
      <c r="B185">
        <v>507</v>
      </c>
      <c r="C185" t="s">
        <v>8837</v>
      </c>
    </row>
    <row r="186" spans="1:3" x14ac:dyDescent="0.25">
      <c r="A186" t="s">
        <v>8838</v>
      </c>
      <c r="B186">
        <v>675</v>
      </c>
      <c r="C186" t="s">
        <v>8839</v>
      </c>
    </row>
    <row r="187" spans="1:3" x14ac:dyDescent="0.25">
      <c r="A187" t="s">
        <v>8840</v>
      </c>
      <c r="B187">
        <v>595</v>
      </c>
      <c r="C187" t="s">
        <v>8841</v>
      </c>
    </row>
    <row r="188" spans="1:3" x14ac:dyDescent="0.25">
      <c r="A188" t="s">
        <v>8842</v>
      </c>
      <c r="B188">
        <v>51</v>
      </c>
      <c r="C188" t="s">
        <v>8843</v>
      </c>
    </row>
    <row r="189" spans="1:3" x14ac:dyDescent="0.25">
      <c r="A189" t="s">
        <v>8844</v>
      </c>
      <c r="B189">
        <v>63</v>
      </c>
      <c r="C189" t="s">
        <v>8845</v>
      </c>
    </row>
    <row r="190" spans="1:3" x14ac:dyDescent="0.25">
      <c r="A190" t="s">
        <v>8846</v>
      </c>
      <c r="B190">
        <v>64</v>
      </c>
      <c r="C190" t="s">
        <v>8847</v>
      </c>
    </row>
    <row r="191" spans="1:3" x14ac:dyDescent="0.25">
      <c r="A191" t="s">
        <v>3656</v>
      </c>
      <c r="B191">
        <v>48</v>
      </c>
      <c r="C191" t="s">
        <v>8848</v>
      </c>
    </row>
    <row r="192" spans="1:3" x14ac:dyDescent="0.25">
      <c r="A192" t="s">
        <v>8849</v>
      </c>
      <c r="B192">
        <v>351</v>
      </c>
      <c r="C192" t="s">
        <v>8850</v>
      </c>
    </row>
    <row r="193" spans="1:3" x14ac:dyDescent="0.25">
      <c r="A193" t="s">
        <v>8851</v>
      </c>
      <c r="B193" t="s">
        <v>8852</v>
      </c>
      <c r="C193" t="s">
        <v>8853</v>
      </c>
    </row>
    <row r="194" spans="1:3" x14ac:dyDescent="0.25">
      <c r="C194" t="s">
        <v>8854</v>
      </c>
    </row>
    <row r="195" spans="1:3" x14ac:dyDescent="0.25">
      <c r="A195" t="s">
        <v>8855</v>
      </c>
      <c r="B195">
        <v>974</v>
      </c>
      <c r="C195" t="s">
        <v>8856</v>
      </c>
    </row>
    <row r="196" spans="1:3" x14ac:dyDescent="0.25">
      <c r="C196" t="s">
        <v>8857</v>
      </c>
    </row>
    <row r="197" spans="1:3" x14ac:dyDescent="0.25">
      <c r="A197" t="s">
        <v>8858</v>
      </c>
      <c r="B197">
        <v>262</v>
      </c>
      <c r="C197" t="s">
        <v>8859</v>
      </c>
    </row>
    <row r="198" spans="1:3" x14ac:dyDescent="0.25">
      <c r="A198" t="s">
        <v>8860</v>
      </c>
      <c r="B198">
        <v>40</v>
      </c>
      <c r="C198" t="s">
        <v>8861</v>
      </c>
    </row>
    <row r="199" spans="1:3" x14ac:dyDescent="0.25">
      <c r="A199" t="s">
        <v>8862</v>
      </c>
      <c r="B199">
        <v>7</v>
      </c>
      <c r="C199" t="s">
        <v>8863</v>
      </c>
    </row>
    <row r="200" spans="1:3" x14ac:dyDescent="0.25">
      <c r="A200" t="s">
        <v>8864</v>
      </c>
      <c r="B200">
        <v>7</v>
      </c>
      <c r="C200" t="s">
        <v>8865</v>
      </c>
    </row>
    <row r="201" spans="1:3" x14ac:dyDescent="0.25">
      <c r="A201" t="s">
        <v>8866</v>
      </c>
      <c r="B201">
        <v>250</v>
      </c>
      <c r="C201" t="s">
        <v>8867</v>
      </c>
    </row>
    <row r="202" spans="1:3" x14ac:dyDescent="0.25">
      <c r="C202" t="s">
        <v>8868</v>
      </c>
    </row>
    <row r="203" spans="1:3" x14ac:dyDescent="0.25">
      <c r="A203" t="s">
        <v>8869</v>
      </c>
      <c r="B203">
        <v>290</v>
      </c>
      <c r="C203" t="s">
        <v>8870</v>
      </c>
    </row>
    <row r="204" spans="1:3" x14ac:dyDescent="0.25">
      <c r="A204" t="s">
        <v>8871</v>
      </c>
      <c r="B204">
        <f>1-869</f>
        <v>-868</v>
      </c>
      <c r="C204" t="s">
        <v>8872</v>
      </c>
    </row>
    <row r="205" spans="1:3" x14ac:dyDescent="0.25">
      <c r="A205" t="s">
        <v>8873</v>
      </c>
      <c r="B205">
        <f>1-758</f>
        <v>-757</v>
      </c>
      <c r="C205" t="s">
        <v>8874</v>
      </c>
    </row>
    <row r="206" spans="1:3" x14ac:dyDescent="0.25">
      <c r="A206" t="s">
        <v>8875</v>
      </c>
      <c r="B206">
        <v>508</v>
      </c>
      <c r="C206" t="s">
        <v>8876</v>
      </c>
    </row>
    <row r="207" spans="1:3" x14ac:dyDescent="0.25">
      <c r="A207" t="s">
        <v>8877</v>
      </c>
      <c r="B207">
        <f>1-784</f>
        <v>-783</v>
      </c>
      <c r="C207" t="s">
        <v>8878</v>
      </c>
    </row>
    <row r="208" spans="1:3" x14ac:dyDescent="0.25">
      <c r="A208" t="s">
        <v>8879</v>
      </c>
      <c r="B208">
        <v>685</v>
      </c>
      <c r="C208" t="s">
        <v>8880</v>
      </c>
    </row>
    <row r="209" spans="1:3" x14ac:dyDescent="0.25">
      <c r="A209" t="s">
        <v>8881</v>
      </c>
      <c r="B209">
        <v>378</v>
      </c>
      <c r="C209" t="s">
        <v>8882</v>
      </c>
    </row>
    <row r="210" spans="1:3" x14ac:dyDescent="0.25">
      <c r="A210" t="s">
        <v>8883</v>
      </c>
      <c r="B210">
        <v>239</v>
      </c>
      <c r="C210" t="s">
        <v>8884</v>
      </c>
    </row>
    <row r="211" spans="1:3" x14ac:dyDescent="0.25">
      <c r="A211" t="s">
        <v>8885</v>
      </c>
      <c r="B211">
        <v>966</v>
      </c>
      <c r="C211" t="s">
        <v>8886</v>
      </c>
    </row>
    <row r="212" spans="1:3" x14ac:dyDescent="0.25">
      <c r="A212" t="s">
        <v>8887</v>
      </c>
      <c r="B212">
        <v>381</v>
      </c>
      <c r="C212" t="s">
        <v>8888</v>
      </c>
    </row>
    <row r="213" spans="1:3" x14ac:dyDescent="0.25">
      <c r="A213" t="s">
        <v>8889</v>
      </c>
      <c r="B213">
        <v>221</v>
      </c>
      <c r="C213" t="s">
        <v>8890</v>
      </c>
    </row>
    <row r="214" spans="1:3" x14ac:dyDescent="0.25">
      <c r="A214" t="s">
        <v>8891</v>
      </c>
      <c r="B214">
        <v>248</v>
      </c>
      <c r="C214" t="s">
        <v>8892</v>
      </c>
    </row>
    <row r="215" spans="1:3" x14ac:dyDescent="0.25">
      <c r="A215" t="s">
        <v>8893</v>
      </c>
      <c r="B215">
        <v>232</v>
      </c>
      <c r="C215" t="s">
        <v>8894</v>
      </c>
    </row>
    <row r="216" spans="1:3" x14ac:dyDescent="0.25">
      <c r="A216" t="s">
        <v>8895</v>
      </c>
      <c r="B216">
        <v>65</v>
      </c>
      <c r="C216" t="s">
        <v>8896</v>
      </c>
    </row>
    <row r="217" spans="1:3" x14ac:dyDescent="0.25">
      <c r="A217" t="s">
        <v>8897</v>
      </c>
      <c r="B217">
        <v>421</v>
      </c>
      <c r="C217" t="s">
        <v>8898</v>
      </c>
    </row>
    <row r="218" spans="1:3" x14ac:dyDescent="0.25">
      <c r="A218" t="s">
        <v>8899</v>
      </c>
      <c r="B218">
        <v>386</v>
      </c>
      <c r="C218" t="s">
        <v>8900</v>
      </c>
    </row>
    <row r="219" spans="1:3" x14ac:dyDescent="0.25">
      <c r="A219" t="s">
        <v>8901</v>
      </c>
      <c r="B219">
        <v>677</v>
      </c>
      <c r="C219" t="s">
        <v>8902</v>
      </c>
    </row>
    <row r="220" spans="1:3" x14ac:dyDescent="0.25">
      <c r="A220" t="s">
        <v>8903</v>
      </c>
      <c r="B220">
        <v>252</v>
      </c>
      <c r="C220" t="s">
        <v>8904</v>
      </c>
    </row>
    <row r="221" spans="1:3" x14ac:dyDescent="0.25">
      <c r="A221" t="s">
        <v>8905</v>
      </c>
      <c r="B221">
        <v>27</v>
      </c>
      <c r="C221" t="s">
        <v>8906</v>
      </c>
    </row>
    <row r="222" spans="1:3" x14ac:dyDescent="0.25">
      <c r="A222" t="s">
        <v>8907</v>
      </c>
      <c r="B222">
        <v>500</v>
      </c>
      <c r="C222" t="s">
        <v>8908</v>
      </c>
    </row>
    <row r="223" spans="1:3" x14ac:dyDescent="0.25">
      <c r="A223" t="s">
        <v>575</v>
      </c>
      <c r="B223">
        <v>34</v>
      </c>
      <c r="C223" t="s">
        <v>8909</v>
      </c>
    </row>
    <row r="224" spans="1:3" x14ac:dyDescent="0.25">
      <c r="A224" t="s">
        <v>8910</v>
      </c>
      <c r="B224">
        <v>94</v>
      </c>
      <c r="C224" t="s">
        <v>8911</v>
      </c>
    </row>
    <row r="225" spans="1:3" x14ac:dyDescent="0.25">
      <c r="A225" t="s">
        <v>8912</v>
      </c>
      <c r="B225">
        <v>249</v>
      </c>
      <c r="C225" t="s">
        <v>8913</v>
      </c>
    </row>
    <row r="226" spans="1:3" x14ac:dyDescent="0.25">
      <c r="A226" t="s">
        <v>8914</v>
      </c>
      <c r="B226">
        <v>597</v>
      </c>
      <c r="C226" t="s">
        <v>8915</v>
      </c>
    </row>
    <row r="227" spans="1:3" x14ac:dyDescent="0.25">
      <c r="A227" t="s">
        <v>8916</v>
      </c>
      <c r="B227">
        <v>47</v>
      </c>
      <c r="C227" t="s">
        <v>8917</v>
      </c>
    </row>
    <row r="228" spans="1:3" x14ac:dyDescent="0.25">
      <c r="A228" t="s">
        <v>8918</v>
      </c>
      <c r="B228">
        <v>268</v>
      </c>
      <c r="C228" t="s">
        <v>8919</v>
      </c>
    </row>
    <row r="229" spans="1:3" x14ac:dyDescent="0.25">
      <c r="A229" t="s">
        <v>25</v>
      </c>
      <c r="B229">
        <v>46</v>
      </c>
      <c r="C229" t="s">
        <v>8920</v>
      </c>
    </row>
    <row r="230" spans="1:3" x14ac:dyDescent="0.25">
      <c r="A230" t="s">
        <v>1178</v>
      </c>
      <c r="B230">
        <v>41</v>
      </c>
      <c r="C230" t="s">
        <v>8921</v>
      </c>
    </row>
    <row r="231" spans="1:3" x14ac:dyDescent="0.25">
      <c r="A231" t="s">
        <v>8922</v>
      </c>
      <c r="B231">
        <v>963</v>
      </c>
      <c r="C231" t="s">
        <v>8923</v>
      </c>
    </row>
    <row r="232" spans="1:3" x14ac:dyDescent="0.25">
      <c r="C232" t="s">
        <v>8924</v>
      </c>
    </row>
    <row r="233" spans="1:3" x14ac:dyDescent="0.25">
      <c r="A233" t="s">
        <v>17</v>
      </c>
      <c r="B233">
        <v>886</v>
      </c>
      <c r="C233" t="s">
        <v>8925</v>
      </c>
    </row>
    <row r="234" spans="1:3" x14ac:dyDescent="0.25">
      <c r="A234" t="s">
        <v>8926</v>
      </c>
      <c r="B234">
        <v>992</v>
      </c>
      <c r="C234" t="s">
        <v>8927</v>
      </c>
    </row>
    <row r="235" spans="1:3" x14ac:dyDescent="0.25">
      <c r="A235" t="s">
        <v>8928</v>
      </c>
      <c r="B235">
        <v>255</v>
      </c>
      <c r="C235" t="s">
        <v>8929</v>
      </c>
    </row>
    <row r="236" spans="1:3" x14ac:dyDescent="0.25">
      <c r="A236" t="s">
        <v>8930</v>
      </c>
      <c r="B236">
        <v>66</v>
      </c>
      <c r="C236" t="s">
        <v>8931</v>
      </c>
    </row>
    <row r="237" spans="1:3" x14ac:dyDescent="0.25">
      <c r="A237" t="s">
        <v>8932</v>
      </c>
      <c r="B237">
        <v>228</v>
      </c>
      <c r="C237" t="s">
        <v>8933</v>
      </c>
    </row>
    <row r="238" spans="1:3" x14ac:dyDescent="0.25">
      <c r="A238" t="s">
        <v>8934</v>
      </c>
      <c r="B238">
        <v>690</v>
      </c>
      <c r="C238" t="s">
        <v>8935</v>
      </c>
    </row>
    <row r="239" spans="1:3" x14ac:dyDescent="0.25">
      <c r="A239" t="s">
        <v>8936</v>
      </c>
      <c r="B239">
        <v>676</v>
      </c>
      <c r="C239" t="s">
        <v>8937</v>
      </c>
    </row>
    <row r="240" spans="1:3" x14ac:dyDescent="0.25">
      <c r="A240" t="s">
        <v>8938</v>
      </c>
      <c r="B240">
        <f>1-868</f>
        <v>-867</v>
      </c>
      <c r="C240" t="s">
        <v>8939</v>
      </c>
    </row>
    <row r="241" spans="1:3" x14ac:dyDescent="0.25">
      <c r="A241" t="s">
        <v>8940</v>
      </c>
      <c r="B241" t="s">
        <v>8560</v>
      </c>
      <c r="C241" t="s">
        <v>8941</v>
      </c>
    </row>
    <row r="242" spans="1:3" x14ac:dyDescent="0.25">
      <c r="A242" t="s">
        <v>4849</v>
      </c>
      <c r="B242">
        <v>216</v>
      </c>
      <c r="C242" t="s">
        <v>8942</v>
      </c>
    </row>
    <row r="243" spans="1:3" x14ac:dyDescent="0.25">
      <c r="A243" t="s">
        <v>4227</v>
      </c>
      <c r="B243">
        <v>90</v>
      </c>
      <c r="C243" t="s">
        <v>8943</v>
      </c>
    </row>
    <row r="244" spans="1:3" x14ac:dyDescent="0.25">
      <c r="A244" t="s">
        <v>8944</v>
      </c>
      <c r="B244">
        <v>993</v>
      </c>
      <c r="C244" t="s">
        <v>8945</v>
      </c>
    </row>
    <row r="245" spans="1:3" x14ac:dyDescent="0.25">
      <c r="A245" t="s">
        <v>8946</v>
      </c>
      <c r="B245">
        <f>1-649</f>
        <v>-648</v>
      </c>
      <c r="C245" t="s">
        <v>8947</v>
      </c>
    </row>
    <row r="246" spans="1:3" x14ac:dyDescent="0.25">
      <c r="A246" t="s">
        <v>8948</v>
      </c>
      <c r="B246">
        <v>688</v>
      </c>
      <c r="C246" t="s">
        <v>8949</v>
      </c>
    </row>
    <row r="247" spans="1:3" x14ac:dyDescent="0.25">
      <c r="C247" t="s">
        <v>8950</v>
      </c>
    </row>
    <row r="248" spans="1:3" x14ac:dyDescent="0.25">
      <c r="A248" t="s">
        <v>8951</v>
      </c>
      <c r="B248">
        <v>256</v>
      </c>
      <c r="C248" t="s">
        <v>8952</v>
      </c>
    </row>
    <row r="249" spans="1:3" x14ac:dyDescent="0.25">
      <c r="A249" t="s">
        <v>813</v>
      </c>
      <c r="B249">
        <v>380</v>
      </c>
      <c r="C249" t="s">
        <v>8953</v>
      </c>
    </row>
    <row r="250" spans="1:3" x14ac:dyDescent="0.25">
      <c r="A250" t="s">
        <v>8954</v>
      </c>
      <c r="B250">
        <v>971</v>
      </c>
      <c r="C250" t="s">
        <v>8955</v>
      </c>
    </row>
    <row r="251" spans="1:3" x14ac:dyDescent="0.25">
      <c r="A251" t="s">
        <v>6</v>
      </c>
      <c r="B251">
        <v>44</v>
      </c>
      <c r="C251" t="s">
        <v>8956</v>
      </c>
    </row>
    <row r="252" spans="1:3" x14ac:dyDescent="0.25">
      <c r="A252" t="s">
        <v>217</v>
      </c>
      <c r="B252">
        <v>1</v>
      </c>
      <c r="C252" t="s">
        <v>8957</v>
      </c>
    </row>
    <row r="253" spans="1:3" x14ac:dyDescent="0.25">
      <c r="A253" t="s">
        <v>8958</v>
      </c>
      <c r="B253">
        <v>246</v>
      </c>
      <c r="C253" t="s">
        <v>8959</v>
      </c>
    </row>
    <row r="254" spans="1:3" x14ac:dyDescent="0.25">
      <c r="A254" t="s">
        <v>8960</v>
      </c>
      <c r="B254">
        <v>598</v>
      </c>
      <c r="C254" t="s">
        <v>8961</v>
      </c>
    </row>
    <row r="255" spans="1:3" x14ac:dyDescent="0.25">
      <c r="A255" t="s">
        <v>8962</v>
      </c>
      <c r="B255">
        <v>998</v>
      </c>
      <c r="C255" t="s">
        <v>8963</v>
      </c>
    </row>
    <row r="256" spans="1:3" x14ac:dyDescent="0.25">
      <c r="C256" t="s">
        <v>8964</v>
      </c>
    </row>
    <row r="257" spans="1:3" x14ac:dyDescent="0.25">
      <c r="A257" t="s">
        <v>8965</v>
      </c>
      <c r="B257">
        <v>678</v>
      </c>
      <c r="C257" t="s">
        <v>8966</v>
      </c>
    </row>
    <row r="258" spans="1:3" x14ac:dyDescent="0.25">
      <c r="A258" t="s">
        <v>8692</v>
      </c>
      <c r="B258">
        <v>418</v>
      </c>
      <c r="C258" t="s">
        <v>8967</v>
      </c>
    </row>
    <row r="259" spans="1:3" x14ac:dyDescent="0.25">
      <c r="A259" t="s">
        <v>8968</v>
      </c>
      <c r="B259">
        <v>58</v>
      </c>
      <c r="C259" t="s">
        <v>8969</v>
      </c>
    </row>
    <row r="260" spans="1:3" x14ac:dyDescent="0.25">
      <c r="A260" t="s">
        <v>717</v>
      </c>
      <c r="B260">
        <v>84</v>
      </c>
      <c r="C260" t="s">
        <v>8970</v>
      </c>
    </row>
    <row r="261" spans="1:3" x14ac:dyDescent="0.25">
      <c r="A261" t="s">
        <v>8971</v>
      </c>
      <c r="B261">
        <f>1-284</f>
        <v>-283</v>
      </c>
      <c r="C261" t="s">
        <v>8972</v>
      </c>
    </row>
    <row r="262" spans="1:3" x14ac:dyDescent="0.25">
      <c r="A262" t="s">
        <v>8973</v>
      </c>
      <c r="B262">
        <f>1-340</f>
        <v>-339</v>
      </c>
      <c r="C262" t="s">
        <v>8974</v>
      </c>
    </row>
    <row r="263" spans="1:3" x14ac:dyDescent="0.25">
      <c r="C263" t="s">
        <v>8975</v>
      </c>
    </row>
    <row r="264" spans="1:3" x14ac:dyDescent="0.25">
      <c r="A264" t="s">
        <v>8976</v>
      </c>
      <c r="B264">
        <v>681</v>
      </c>
      <c r="C264" t="s">
        <v>8977</v>
      </c>
    </row>
    <row r="265" spans="1:3" x14ac:dyDescent="0.25">
      <c r="A265" t="s">
        <v>8978</v>
      </c>
      <c r="B265">
        <v>212</v>
      </c>
      <c r="C265" t="s">
        <v>8979</v>
      </c>
    </row>
    <row r="266" spans="1:3" x14ac:dyDescent="0.25">
      <c r="C266" t="s">
        <v>8980</v>
      </c>
    </row>
    <row r="267" spans="1:3" x14ac:dyDescent="0.25">
      <c r="A267" t="s">
        <v>8981</v>
      </c>
      <c r="B267">
        <v>967</v>
      </c>
      <c r="C267" t="s">
        <v>8982</v>
      </c>
    </row>
    <row r="268" spans="1:3" x14ac:dyDescent="0.25">
      <c r="A268" t="s">
        <v>8983</v>
      </c>
      <c r="C268" t="s">
        <v>8984</v>
      </c>
    </row>
    <row r="269" spans="1:3" x14ac:dyDescent="0.25">
      <c r="C269" t="s">
        <v>8985</v>
      </c>
    </row>
    <row r="270" spans="1:3" x14ac:dyDescent="0.25">
      <c r="A270" t="s">
        <v>8986</v>
      </c>
      <c r="B270">
        <v>243</v>
      </c>
      <c r="C270" t="s">
        <v>8987</v>
      </c>
    </row>
    <row r="271" spans="1:3" x14ac:dyDescent="0.25">
      <c r="A271" t="s">
        <v>8988</v>
      </c>
      <c r="B271">
        <v>260</v>
      </c>
      <c r="C271" t="s">
        <v>8989</v>
      </c>
    </row>
    <row r="272" spans="1:3" x14ac:dyDescent="0.25">
      <c r="A272" t="s">
        <v>8990</v>
      </c>
      <c r="B272">
        <v>263</v>
      </c>
      <c r="C272" t="s">
        <v>8991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Evans</dc:creator>
  <cp:lastModifiedBy>Anthony Evans</cp:lastModifiedBy>
  <dcterms:created xsi:type="dcterms:W3CDTF">2025-07-23T12:48:36Z</dcterms:created>
  <dcterms:modified xsi:type="dcterms:W3CDTF">2025-09-12T15:06:22Z</dcterms:modified>
</cp:coreProperties>
</file>